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codeName="EstaPastaDeTrabalho"/>
  <mc:AlternateContent xmlns:mc="http://schemas.openxmlformats.org/markup-compatibility/2006">
    <mc:Choice Requires="x15">
      <x15ac:absPath xmlns:x15ac="http://schemas.microsoft.com/office/spreadsheetml/2010/11/ac" url="\\rmgsfs01\TRE-MG\SGA\CCL\SELIC\2025\DOCUMENTOS EM PDF\LICITAÇÕES\PE 900XX 2025 - Terceirização com fornecimento de materiais\Planilhas modelo\1. PLANILHAS MODELO 2025\"/>
    </mc:Choice>
  </mc:AlternateContent>
  <xr:revisionPtr revIDLastSave="0" documentId="13_ncr:1_{1AA70784-A5C6-4F71-BC9D-4BB36BC593D1}" xr6:coauthVersionLast="36" xr6:coauthVersionMax="36" xr10:uidLastSave="{00000000-0000-0000-0000-000000000000}"/>
  <bookViews>
    <workbookView xWindow="20370" yWindow="-120" windowWidth="20730" windowHeight="11760" xr2:uid="{00000000-000D-0000-FFFF-FFFF00000000}"/>
  </bookViews>
  <sheets>
    <sheet name="Resumo B" sheetId="14" r:id="rId1"/>
    <sheet name="B-I" sheetId="16" r:id="rId2"/>
    <sheet name="B-II" sheetId="17" r:id="rId3"/>
    <sheet name="B-III" sheetId="18" r:id="rId4"/>
    <sheet name="B-IV Equipamentos" sheetId="19" r:id="rId5"/>
    <sheet name="Uniformes" sheetId="20" r:id="rId6"/>
  </sheets>
  <externalReferences>
    <externalReference r:id="rId7"/>
  </externalReferences>
  <definedNames>
    <definedName name="Abreviado">[1]Empresas!$B$2:$B$25</definedName>
    <definedName name="_xlnm.Print_Area" localSheetId="1">'B-I'!$A$1:$BR$129</definedName>
    <definedName name="_xlnm.Print_Area" localSheetId="2">'B-II'!$A$1:$D$128</definedName>
    <definedName name="_xlnm.Print_Area" localSheetId="3">'B-III'!$A$1:$D$68</definedName>
    <definedName name="_xlnm.Print_Area" localSheetId="4">'B-IV Equipamentos'!$A$1:$E$27</definedName>
    <definedName name="_xlnm.Print_Area" localSheetId="0">'Resumo B'!$A$1:$I$49</definedName>
    <definedName name="_xlnm.Print_Area" localSheetId="5">Uniformes!$A$1:$E$10</definedName>
    <definedName name="cidades">#REF!</definedName>
    <definedName name="Contrato">#REF!</definedName>
    <definedName name="Lista1">[1]Lista!$A$2:$A$16</definedName>
    <definedName name="Lista2">[1]Lista!$B$3:$B$14</definedName>
    <definedName name="mai_20">#REF!</definedName>
    <definedName name="Nome_Completo">[1]Empresas!$G$2:$G$25</definedName>
    <definedName name="Servidor">[1]Estatística!$A$2:$A$12</definedName>
    <definedName name="_xlnm.Print_Titles" localSheetId="1">'B-I'!$A:$A</definedName>
    <definedName name="_xlnm.Print_Titles" localSheetId="2">'B-II'!$A:$A</definedName>
    <definedName name="_xlnm.Print_Titles" localSheetId="3">'B-III'!$A:$A</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7" l="1"/>
  <c r="B48" i="18"/>
  <c r="B50" i="18"/>
  <c r="B16" i="19"/>
  <c r="H30" i="17" l="1"/>
  <c r="H31" i="17"/>
  <c r="H32" i="17"/>
  <c r="H35" i="17"/>
  <c r="I35" i="17"/>
  <c r="H36" i="17"/>
  <c r="I45" i="17" l="1"/>
  <c r="H24" i="17"/>
  <c r="D54" i="17"/>
  <c r="E44" i="17"/>
  <c r="D22" i="17"/>
  <c r="D47" i="17" l="1"/>
  <c r="D43" i="17"/>
  <c r="D16" i="17"/>
  <c r="D25" i="17"/>
  <c r="H26" i="17"/>
  <c r="H23" i="17"/>
  <c r="H22" i="17"/>
  <c r="H21" i="17"/>
  <c r="B63" i="18" l="1"/>
  <c r="B62" i="18"/>
  <c r="H55" i="17"/>
  <c r="H54" i="17"/>
  <c r="H53" i="17"/>
  <c r="H51" i="17"/>
  <c r="H50" i="17"/>
  <c r="H45" i="17"/>
  <c r="H44" i="17"/>
  <c r="I44" i="17" s="1"/>
  <c r="H34" i="17"/>
  <c r="H29" i="17"/>
  <c r="H28" i="17"/>
  <c r="H27" i="17"/>
  <c r="H20" i="17"/>
  <c r="H19" i="17"/>
  <c r="H18" i="17"/>
  <c r="H17" i="17"/>
  <c r="H5" i="17"/>
  <c r="H4" i="17"/>
  <c r="H3" i="17"/>
  <c r="H2" i="17"/>
  <c r="H10" i="17" s="1"/>
  <c r="D62" i="17"/>
  <c r="D61" i="17"/>
  <c r="D60" i="17"/>
  <c r="D63" i="17" s="1"/>
  <c r="D58" i="17"/>
  <c r="D57" i="17"/>
  <c r="D52" i="17"/>
  <c r="D51" i="17"/>
  <c r="D50" i="17"/>
  <c r="D35" i="17"/>
  <c r="D34" i="17"/>
  <c r="D31" i="17"/>
  <c r="D30" i="17"/>
  <c r="D29" i="17"/>
  <c r="D28" i="17"/>
  <c r="D27" i="17"/>
  <c r="D23" i="17"/>
  <c r="D21" i="17"/>
  <c r="D20" i="17"/>
  <c r="D19" i="17"/>
  <c r="D18" i="17"/>
  <c r="D3" i="17"/>
  <c r="D1" i="17"/>
  <c r="D9" i="17" s="1"/>
  <c r="D8" i="17" s="1"/>
  <c r="B18" i="19"/>
  <c r="B17" i="19"/>
  <c r="H38" i="17" l="1"/>
  <c r="H39" i="17" s="1"/>
  <c r="E22" i="17"/>
  <c r="H56" i="17"/>
  <c r="I14" i="17"/>
  <c r="I13" i="17"/>
  <c r="H46" i="17"/>
  <c r="E23" i="17"/>
  <c r="E30" i="17"/>
  <c r="E25" i="17"/>
  <c r="E31" i="17"/>
  <c r="E34" i="17"/>
  <c r="E29" i="17"/>
  <c r="E21" i="17"/>
  <c r="E28" i="17"/>
  <c r="E20" i="17"/>
  <c r="E35" i="17"/>
  <c r="E18" i="17"/>
  <c r="E16" i="17"/>
  <c r="E27" i="17"/>
  <c r="E19" i="17"/>
  <c r="H9" i="17" l="1"/>
  <c r="I36" i="17" l="1"/>
  <c r="I29" i="17"/>
  <c r="I22" i="17"/>
  <c r="I28" i="17"/>
  <c r="I21" i="17"/>
  <c r="I20" i="17"/>
  <c r="I19" i="17"/>
  <c r="I18" i="17"/>
  <c r="I38" i="17"/>
  <c r="I27" i="17"/>
  <c r="I34" i="17"/>
  <c r="I24" i="17"/>
  <c r="I23" i="17"/>
  <c r="I30" i="17"/>
  <c r="I32" i="17"/>
  <c r="I26" i="17"/>
  <c r="I31" i="17"/>
  <c r="I17" i="17"/>
  <c r="I39" i="17" l="1"/>
  <c r="I40" i="17" s="1"/>
  <c r="H47" i="17" s="1"/>
  <c r="I50" i="17" l="1"/>
  <c r="I51" i="17"/>
  <c r="I55" i="17" l="1"/>
  <c r="I53" i="17"/>
  <c r="I54" i="17"/>
  <c r="I56" i="17" l="1"/>
  <c r="I57" i="17" s="1"/>
  <c r="I59" i="17" s="1"/>
  <c r="BX61" i="16"/>
  <c r="BN61" i="16"/>
  <c r="BJ61" i="16"/>
  <c r="BB61" i="16"/>
  <c r="AT61" i="16"/>
  <c r="AR61" i="16"/>
  <c r="AP61" i="16"/>
  <c r="T61" i="16"/>
  <c r="J61" i="16"/>
  <c r="D16" i="19" l="1"/>
  <c r="BX63" i="16"/>
  <c r="BX62" i="16"/>
  <c r="BX64" i="16" s="1"/>
  <c r="BX59" i="16"/>
  <c r="BX58" i="16"/>
  <c r="BX53" i="16"/>
  <c r="BX52" i="16"/>
  <c r="BX50" i="16"/>
  <c r="BX48" i="16"/>
  <c r="BX47" i="16"/>
  <c r="BX46" i="16"/>
  <c r="BX45" i="16"/>
  <c r="BY44" i="16"/>
  <c r="BX35" i="16"/>
  <c r="BX34" i="16"/>
  <c r="BX33" i="16"/>
  <c r="BX31" i="16"/>
  <c r="BX30" i="16"/>
  <c r="BX29" i="16"/>
  <c r="BX28" i="16"/>
  <c r="BX27" i="16"/>
  <c r="BX26" i="16"/>
  <c r="BX25" i="16"/>
  <c r="BX23" i="16"/>
  <c r="BX22" i="16"/>
  <c r="BX21" i="16"/>
  <c r="BX20" i="16"/>
  <c r="BX19" i="16"/>
  <c r="BX18" i="16"/>
  <c r="BX17" i="16"/>
  <c r="BX16" i="16"/>
  <c r="BX9" i="16"/>
  <c r="BX8" i="16" s="1"/>
  <c r="BX3" i="16"/>
  <c r="BX1" i="16"/>
  <c r="BV63" i="16"/>
  <c r="BT63" i="16"/>
  <c r="BR63" i="16"/>
  <c r="BV62" i="16"/>
  <c r="BV64" i="16" s="1"/>
  <c r="BT62" i="16"/>
  <c r="BT64" i="16" s="1"/>
  <c r="BR62" i="16"/>
  <c r="BV59" i="16"/>
  <c r="BT59" i="16"/>
  <c r="BR59" i="16"/>
  <c r="BV58" i="16"/>
  <c r="BT58" i="16"/>
  <c r="BR58" i="16"/>
  <c r="BV53" i="16"/>
  <c r="BT53" i="16"/>
  <c r="BR53" i="16"/>
  <c r="BV52" i="16"/>
  <c r="BT52" i="16"/>
  <c r="BR52" i="16"/>
  <c r="BV50" i="16"/>
  <c r="BT50" i="16"/>
  <c r="BR50" i="16"/>
  <c r="BV48" i="16"/>
  <c r="BT48" i="16"/>
  <c r="BR48" i="16"/>
  <c r="BV47" i="16"/>
  <c r="BT47" i="16"/>
  <c r="BR47" i="16"/>
  <c r="BV46" i="16"/>
  <c r="BT46" i="16"/>
  <c r="BR46" i="16"/>
  <c r="BV45" i="16"/>
  <c r="BT45" i="16"/>
  <c r="BR45" i="16"/>
  <c r="BW44" i="16"/>
  <c r="BU44" i="16"/>
  <c r="BS44" i="16"/>
  <c r="BV35" i="16"/>
  <c r="BT35" i="16"/>
  <c r="BR35" i="16"/>
  <c r="BV34" i="16"/>
  <c r="BT34" i="16"/>
  <c r="BR34" i="16"/>
  <c r="BV33" i="16"/>
  <c r="BT33" i="16"/>
  <c r="BR33" i="16"/>
  <c r="BV31" i="16"/>
  <c r="BT31" i="16"/>
  <c r="BR31" i="16"/>
  <c r="BV30" i="16"/>
  <c r="BT30" i="16"/>
  <c r="BR30" i="16"/>
  <c r="BV29" i="16"/>
  <c r="BT29" i="16"/>
  <c r="BR29" i="16"/>
  <c r="BV28" i="16"/>
  <c r="BT28" i="16"/>
  <c r="BR28" i="16"/>
  <c r="BV27" i="16"/>
  <c r="BT27" i="16"/>
  <c r="BR27" i="16"/>
  <c r="BV26" i="16"/>
  <c r="BT26" i="16"/>
  <c r="BR26" i="16"/>
  <c r="BV25" i="16"/>
  <c r="BT25" i="16"/>
  <c r="BR25" i="16"/>
  <c r="BV23" i="16"/>
  <c r="BT23" i="16"/>
  <c r="BR23" i="16"/>
  <c r="BV22" i="16"/>
  <c r="BT22" i="16"/>
  <c r="BR22" i="16"/>
  <c r="BV21" i="16"/>
  <c r="BT21" i="16"/>
  <c r="BR21" i="16"/>
  <c r="BV20" i="16"/>
  <c r="BT20" i="16"/>
  <c r="BR20" i="16"/>
  <c r="BV19" i="16"/>
  <c r="BT19" i="16"/>
  <c r="BR19" i="16"/>
  <c r="BV18" i="16"/>
  <c r="BT18" i="16"/>
  <c r="BR18" i="16"/>
  <c r="BV17" i="16"/>
  <c r="BT17" i="16"/>
  <c r="BR17" i="16"/>
  <c r="BV16" i="16"/>
  <c r="BT16" i="16"/>
  <c r="BR16" i="16"/>
  <c r="BT9" i="16"/>
  <c r="BU43" i="16" s="1"/>
  <c r="BR9" i="16"/>
  <c r="BS43" i="16" s="1"/>
  <c r="BR8" i="16"/>
  <c r="BS17" i="16" s="1"/>
  <c r="BV3" i="16"/>
  <c r="BT3" i="16"/>
  <c r="BR3" i="16"/>
  <c r="BV1" i="16"/>
  <c r="BV9" i="16" s="1"/>
  <c r="BT1" i="16"/>
  <c r="BR1" i="16"/>
  <c r="J3" i="16"/>
  <c r="L3" i="16"/>
  <c r="N3" i="16"/>
  <c r="P3" i="16"/>
  <c r="R3" i="16"/>
  <c r="T3" i="16"/>
  <c r="V3" i="16"/>
  <c r="X3" i="16"/>
  <c r="Z3" i="16"/>
  <c r="AB3" i="16"/>
  <c r="AD3" i="16"/>
  <c r="AF3" i="16"/>
  <c r="AH3" i="16"/>
  <c r="AJ3" i="16"/>
  <c r="AL3" i="16"/>
  <c r="AN3" i="16"/>
  <c r="AP3" i="16"/>
  <c r="AR3" i="16"/>
  <c r="AT3" i="16"/>
  <c r="AV3" i="16"/>
  <c r="AX3" i="16"/>
  <c r="AZ3" i="16"/>
  <c r="BB3" i="16"/>
  <c r="BD3" i="16"/>
  <c r="BF3" i="16"/>
  <c r="BH3" i="16"/>
  <c r="BJ3" i="16"/>
  <c r="BL3" i="16"/>
  <c r="BN3" i="16"/>
  <c r="BP3" i="16"/>
  <c r="F3" i="16"/>
  <c r="H3" i="16"/>
  <c r="D3" i="16"/>
  <c r="F1" i="16"/>
  <c r="H1" i="16"/>
  <c r="J1" i="16"/>
  <c r="L1" i="16"/>
  <c r="N1" i="16"/>
  <c r="P1" i="16"/>
  <c r="R1" i="16"/>
  <c r="T1" i="16"/>
  <c r="V1" i="16"/>
  <c r="X1" i="16"/>
  <c r="Z1" i="16"/>
  <c r="AB1" i="16"/>
  <c r="AD1" i="16"/>
  <c r="AF1" i="16"/>
  <c r="AH1" i="16"/>
  <c r="AJ1" i="16"/>
  <c r="AL1" i="16"/>
  <c r="AN1" i="16"/>
  <c r="AP1" i="16"/>
  <c r="AR1" i="16"/>
  <c r="AT1" i="16"/>
  <c r="AV1" i="16"/>
  <c r="AX1" i="16"/>
  <c r="AZ1" i="16"/>
  <c r="BB1" i="16"/>
  <c r="BD1" i="16"/>
  <c r="BF1" i="16"/>
  <c r="BH1" i="16"/>
  <c r="BJ1" i="16"/>
  <c r="BL1" i="16"/>
  <c r="BN1" i="16"/>
  <c r="BP1" i="16"/>
  <c r="D1" i="16"/>
  <c r="BR64" i="16" l="1"/>
  <c r="BR37" i="16"/>
  <c r="BR38" i="16" s="1"/>
  <c r="BV37" i="16"/>
  <c r="BV38" i="16" s="1"/>
  <c r="BX37" i="16"/>
  <c r="BY37" i="16" s="1"/>
  <c r="BT37" i="16"/>
  <c r="BT38" i="16" s="1"/>
  <c r="BT8" i="16"/>
  <c r="BY31" i="16"/>
  <c r="BY17" i="16"/>
  <c r="BY29" i="16"/>
  <c r="BY22" i="16"/>
  <c r="BY16" i="16"/>
  <c r="BY35" i="16"/>
  <c r="BY28" i="16"/>
  <c r="BY21" i="16"/>
  <c r="BY34" i="16"/>
  <c r="BY27" i="16"/>
  <c r="BY20" i="16"/>
  <c r="BY25" i="16"/>
  <c r="BY18" i="16"/>
  <c r="BY30" i="16"/>
  <c r="BY33" i="16"/>
  <c r="BY26" i="16"/>
  <c r="BY19" i="16"/>
  <c r="BY23" i="16"/>
  <c r="BY43" i="16"/>
  <c r="BW43" i="16"/>
  <c r="BV8" i="16"/>
  <c r="BS23" i="16"/>
  <c r="BS26" i="16"/>
  <c r="BU19" i="16"/>
  <c r="BS35" i="16"/>
  <c r="BS16" i="16"/>
  <c r="BS18" i="16"/>
  <c r="BS20" i="16"/>
  <c r="BS22" i="16"/>
  <c r="BS25" i="16"/>
  <c r="BS27" i="16"/>
  <c r="BS29" i="16"/>
  <c r="BS31" i="16"/>
  <c r="BS34" i="16"/>
  <c r="BS30" i="16"/>
  <c r="BS21" i="16"/>
  <c r="BS28" i="16"/>
  <c r="BU16" i="16"/>
  <c r="BS19" i="16"/>
  <c r="BS33" i="16"/>
  <c r="BS37" i="16" l="1"/>
  <c r="BX38" i="16"/>
  <c r="BU37" i="16"/>
  <c r="BU29" i="16"/>
  <c r="BU35" i="16"/>
  <c r="BU31" i="16"/>
  <c r="BU26" i="16"/>
  <c r="BU33" i="16"/>
  <c r="BU34" i="16"/>
  <c r="BU25" i="16"/>
  <c r="BU23" i="16"/>
  <c r="BU17" i="16"/>
  <c r="BU30" i="16"/>
  <c r="BU27" i="16"/>
  <c r="BU28" i="16"/>
  <c r="BU22" i="16"/>
  <c r="BU20" i="16"/>
  <c r="BU18" i="16"/>
  <c r="BU21" i="16"/>
  <c r="BY38" i="16"/>
  <c r="BY39" i="16" s="1"/>
  <c r="BW37" i="16"/>
  <c r="BW34" i="16"/>
  <c r="BW31" i="16"/>
  <c r="BW29" i="16"/>
  <c r="BW27" i="16"/>
  <c r="BW25" i="16"/>
  <c r="BW22" i="16"/>
  <c r="BW20" i="16"/>
  <c r="BW18" i="16"/>
  <c r="BW16" i="16"/>
  <c r="BW35" i="16"/>
  <c r="BW30" i="16"/>
  <c r="BW26" i="16"/>
  <c r="BW21" i="16"/>
  <c r="BW19" i="16"/>
  <c r="BW33" i="16"/>
  <c r="BW28" i="16"/>
  <c r="BW23" i="16"/>
  <c r="BW17" i="16"/>
  <c r="BS38" i="16"/>
  <c r="BS39" i="16" s="1"/>
  <c r="BU38" i="16" l="1"/>
  <c r="BU39" i="16" s="1"/>
  <c r="BW38" i="16"/>
  <c r="BW39" i="16" s="1"/>
  <c r="D31" i="14" l="1"/>
  <c r="D30" i="14"/>
  <c r="C31" i="14"/>
  <c r="C30" i="14"/>
  <c r="B31" i="14"/>
  <c r="B30" i="14"/>
  <c r="B26" i="19"/>
  <c r="BF63" i="16"/>
  <c r="BF62" i="16"/>
  <c r="BF59" i="16"/>
  <c r="BF58" i="16"/>
  <c r="BF53" i="16"/>
  <c r="BF52" i="16"/>
  <c r="BF50" i="16"/>
  <c r="BF48" i="16"/>
  <c r="BF47" i="16"/>
  <c r="BF46" i="16"/>
  <c r="BF45" i="16"/>
  <c r="BG44" i="16"/>
  <c r="BF35" i="16"/>
  <c r="BF34" i="16"/>
  <c r="BF33" i="16"/>
  <c r="BF31" i="16"/>
  <c r="BF30" i="16"/>
  <c r="BF29" i="16"/>
  <c r="BF28" i="16"/>
  <c r="BF27" i="16"/>
  <c r="BF26" i="16"/>
  <c r="BF25" i="16"/>
  <c r="BF23" i="16"/>
  <c r="BF22" i="16"/>
  <c r="BF21" i="16"/>
  <c r="BF20" i="16"/>
  <c r="BF19" i="16"/>
  <c r="BF18" i="16"/>
  <c r="BF17" i="16"/>
  <c r="BF16" i="16"/>
  <c r="BF9" i="16"/>
  <c r="BG43" i="16" s="1"/>
  <c r="D7" i="20"/>
  <c r="D6" i="20"/>
  <c r="D5" i="20"/>
  <c r="D4" i="20"/>
  <c r="D3" i="20"/>
  <c r="BF37" i="16" l="1"/>
  <c r="BF64" i="16"/>
  <c r="BF8" i="16"/>
  <c r="BG37" i="16" s="1"/>
  <c r="BF38" i="16"/>
  <c r="BG21" i="16"/>
  <c r="BG28" i="16"/>
  <c r="BG30" i="16"/>
  <c r="BG16" i="16"/>
  <c r="BG18" i="16"/>
  <c r="BG25" i="16"/>
  <c r="BG27" i="16"/>
  <c r="BG34" i="16"/>
  <c r="D8" i="20"/>
  <c r="D9" i="20" s="1"/>
  <c r="B37" i="18"/>
  <c r="B38" i="18" s="1"/>
  <c r="B37" i="17"/>
  <c r="B37" i="16"/>
  <c r="B38" i="16" s="1"/>
  <c r="B114" i="16"/>
  <c r="C114" i="16" s="1"/>
  <c r="B122" i="16"/>
  <c r="B121" i="17"/>
  <c r="B112" i="17"/>
  <c r="C112" i="17" s="1"/>
  <c r="B113" i="17"/>
  <c r="C113" i="17" s="1"/>
  <c r="E40" i="14"/>
  <c r="B123" i="17"/>
  <c r="B122" i="17"/>
  <c r="B119" i="17"/>
  <c r="B118" i="17"/>
  <c r="B71" i="17"/>
  <c r="B72" i="17"/>
  <c r="B45" i="14" s="1"/>
  <c r="B73" i="17"/>
  <c r="B104" i="17"/>
  <c r="B103" i="17"/>
  <c r="B102" i="17"/>
  <c r="B100" i="17"/>
  <c r="B99" i="17"/>
  <c r="B98" i="17"/>
  <c r="B97" i="17"/>
  <c r="B96" i="17"/>
  <c r="B95" i="17"/>
  <c r="B94" i="17"/>
  <c r="B92" i="17"/>
  <c r="B91" i="17"/>
  <c r="B90" i="17"/>
  <c r="B89" i="17"/>
  <c r="B88" i="17"/>
  <c r="B87" i="17"/>
  <c r="B86" i="17"/>
  <c r="B85" i="17"/>
  <c r="B72" i="16"/>
  <c r="B124" i="16"/>
  <c r="B123" i="16"/>
  <c r="B120" i="16"/>
  <c r="B119" i="16"/>
  <c r="B105" i="16"/>
  <c r="B104" i="16"/>
  <c r="B103" i="16"/>
  <c r="B101" i="16"/>
  <c r="B100" i="16"/>
  <c r="B99" i="16"/>
  <c r="B98" i="16"/>
  <c r="B97" i="16"/>
  <c r="B96" i="16"/>
  <c r="B95" i="16"/>
  <c r="B93" i="16"/>
  <c r="B92" i="16"/>
  <c r="B91" i="16"/>
  <c r="B90" i="16"/>
  <c r="B89" i="16"/>
  <c r="B88" i="16"/>
  <c r="B87" i="16"/>
  <c r="B86" i="16"/>
  <c r="D4" i="19"/>
  <c r="B113" i="16"/>
  <c r="B70" i="17"/>
  <c r="B73" i="16"/>
  <c r="B44" i="14" s="1"/>
  <c r="B71" i="16"/>
  <c r="B79" i="16" s="1"/>
  <c r="F45" i="16"/>
  <c r="H45" i="16"/>
  <c r="D45" i="16"/>
  <c r="L45" i="16"/>
  <c r="T45" i="16"/>
  <c r="V45" i="16"/>
  <c r="Z45" i="16"/>
  <c r="AL45" i="16"/>
  <c r="AR45" i="16"/>
  <c r="AV45" i="16"/>
  <c r="BB45" i="16"/>
  <c r="BD45" i="16"/>
  <c r="N45" i="16"/>
  <c r="R45" i="16"/>
  <c r="P45" i="16"/>
  <c r="AD45" i="16"/>
  <c r="AF45" i="16"/>
  <c r="AB45" i="16"/>
  <c r="X45" i="16"/>
  <c r="AZ45" i="16"/>
  <c r="AJ45" i="16"/>
  <c r="AP45" i="16"/>
  <c r="AT45" i="16"/>
  <c r="AX45" i="16"/>
  <c r="BP45" i="16"/>
  <c r="BJ45" i="16"/>
  <c r="BL45" i="16"/>
  <c r="BN45" i="16"/>
  <c r="BH45" i="16"/>
  <c r="AN45" i="16"/>
  <c r="AH45" i="16"/>
  <c r="F46" i="16"/>
  <c r="H46" i="16"/>
  <c r="D46" i="16"/>
  <c r="L46" i="16"/>
  <c r="T46" i="16"/>
  <c r="V46" i="16"/>
  <c r="Z46" i="16"/>
  <c r="AL46" i="16"/>
  <c r="AR46" i="16"/>
  <c r="AV46" i="16"/>
  <c r="BB46" i="16"/>
  <c r="BD46" i="16"/>
  <c r="N46" i="16"/>
  <c r="R46" i="16"/>
  <c r="P46" i="16"/>
  <c r="AD46" i="16"/>
  <c r="AF46" i="16"/>
  <c r="AB46" i="16"/>
  <c r="X46" i="16"/>
  <c r="AZ46" i="16"/>
  <c r="AJ46" i="16"/>
  <c r="AP46" i="16"/>
  <c r="AT46" i="16"/>
  <c r="AX46" i="16"/>
  <c r="BP46" i="16"/>
  <c r="BJ46" i="16"/>
  <c r="BL46" i="16"/>
  <c r="BN46" i="16"/>
  <c r="BH46" i="16"/>
  <c r="AN46" i="16"/>
  <c r="AH46" i="16"/>
  <c r="F47" i="16"/>
  <c r="H47" i="16"/>
  <c r="D47" i="16"/>
  <c r="L47" i="16"/>
  <c r="T47" i="16"/>
  <c r="V47" i="16"/>
  <c r="Z47" i="16"/>
  <c r="AL47" i="16"/>
  <c r="AR47" i="16"/>
  <c r="AV47" i="16"/>
  <c r="BB47" i="16"/>
  <c r="BD47" i="16"/>
  <c r="N47" i="16"/>
  <c r="R47" i="16"/>
  <c r="P47" i="16"/>
  <c r="AD47" i="16"/>
  <c r="AF47" i="16"/>
  <c r="AB47" i="16"/>
  <c r="X47" i="16"/>
  <c r="AZ47" i="16"/>
  <c r="AJ47" i="16"/>
  <c r="AP47" i="16"/>
  <c r="AT47" i="16"/>
  <c r="AX47" i="16"/>
  <c r="BP47" i="16"/>
  <c r="BJ47" i="16"/>
  <c r="BL47" i="16"/>
  <c r="BN47" i="16"/>
  <c r="BH47" i="16"/>
  <c r="AN47" i="16"/>
  <c r="AH47" i="16"/>
  <c r="F48" i="16"/>
  <c r="H48" i="16"/>
  <c r="D48" i="16"/>
  <c r="L48" i="16"/>
  <c r="T48" i="16"/>
  <c r="V48" i="16"/>
  <c r="Z48" i="16"/>
  <c r="AL48" i="16"/>
  <c r="AR48" i="16"/>
  <c r="AV48" i="16"/>
  <c r="BB48" i="16"/>
  <c r="BD48" i="16"/>
  <c r="N48" i="16"/>
  <c r="R48" i="16"/>
  <c r="P48" i="16"/>
  <c r="AD48" i="16"/>
  <c r="AF48" i="16"/>
  <c r="AB48" i="16"/>
  <c r="X48" i="16"/>
  <c r="AZ48" i="16"/>
  <c r="AJ48" i="16"/>
  <c r="AP48" i="16"/>
  <c r="AT48" i="16"/>
  <c r="AX48" i="16"/>
  <c r="BP48" i="16"/>
  <c r="BJ48" i="16"/>
  <c r="BL48" i="16"/>
  <c r="BN48" i="16"/>
  <c r="BH48" i="16"/>
  <c r="AN48" i="16"/>
  <c r="AH48" i="16"/>
  <c r="J45" i="16"/>
  <c r="J46" i="16"/>
  <c r="J47" i="16"/>
  <c r="D7" i="19"/>
  <c r="D6" i="19"/>
  <c r="D5" i="19"/>
  <c r="D3" i="19"/>
  <c r="C38" i="14"/>
  <c r="B64" i="18"/>
  <c r="C44" i="18"/>
  <c r="C37" i="14"/>
  <c r="B63" i="17"/>
  <c r="C19" i="14"/>
  <c r="C22" i="14"/>
  <c r="C32" i="14"/>
  <c r="C35" i="14"/>
  <c r="C34" i="14"/>
  <c r="C33" i="14"/>
  <c r="C36" i="14"/>
  <c r="C27" i="14"/>
  <c r="C25" i="14"/>
  <c r="C23" i="14"/>
  <c r="C20" i="14"/>
  <c r="C28" i="14"/>
  <c r="C14" i="14"/>
  <c r="C16" i="14"/>
  <c r="C18" i="14"/>
  <c r="C17" i="14"/>
  <c r="C10" i="14"/>
  <c r="C11" i="14"/>
  <c r="C9" i="14"/>
  <c r="C29" i="14"/>
  <c r="C26" i="14"/>
  <c r="C24" i="14"/>
  <c r="C21" i="14"/>
  <c r="C15" i="14"/>
  <c r="C13" i="14"/>
  <c r="C12" i="14"/>
  <c r="C8" i="14"/>
  <c r="C4" i="14"/>
  <c r="C6" i="14"/>
  <c r="C5" i="14"/>
  <c r="C7" i="14"/>
  <c r="C3" i="14"/>
  <c r="D51" i="16"/>
  <c r="B4" i="14"/>
  <c r="F50" i="16"/>
  <c r="H50" i="16"/>
  <c r="D50" i="16"/>
  <c r="L50" i="16"/>
  <c r="T50" i="16"/>
  <c r="V50" i="16"/>
  <c r="Z50" i="16"/>
  <c r="AL50" i="16"/>
  <c r="AR50" i="16"/>
  <c r="AV50" i="16"/>
  <c r="BB50" i="16"/>
  <c r="BD50" i="16"/>
  <c r="N50" i="16"/>
  <c r="R50" i="16"/>
  <c r="P50" i="16"/>
  <c r="AD50" i="16"/>
  <c r="AF50" i="16"/>
  <c r="AB50" i="16"/>
  <c r="X50" i="16"/>
  <c r="AZ50" i="16"/>
  <c r="AJ50" i="16"/>
  <c r="AP50" i="16"/>
  <c r="AT50" i="16"/>
  <c r="AX50" i="16"/>
  <c r="BP50" i="16"/>
  <c r="BJ50" i="16"/>
  <c r="BL50" i="16"/>
  <c r="BN50" i="16"/>
  <c r="BH50" i="16"/>
  <c r="AN50" i="16"/>
  <c r="AH50" i="16"/>
  <c r="F51" i="16"/>
  <c r="H51" i="16"/>
  <c r="F52" i="16"/>
  <c r="H52" i="16"/>
  <c r="D52" i="16"/>
  <c r="L52" i="16"/>
  <c r="T52" i="16"/>
  <c r="V52" i="16"/>
  <c r="Z52" i="16"/>
  <c r="AL52" i="16"/>
  <c r="AR52" i="16"/>
  <c r="AV52" i="16"/>
  <c r="BB52" i="16"/>
  <c r="BD52" i="16"/>
  <c r="N52" i="16"/>
  <c r="R52" i="16"/>
  <c r="P52" i="16"/>
  <c r="AD52" i="16"/>
  <c r="AF52" i="16"/>
  <c r="AB52" i="16"/>
  <c r="X52" i="16"/>
  <c r="AZ52" i="16"/>
  <c r="AJ52" i="16"/>
  <c r="AP52" i="16"/>
  <c r="AT52" i="16"/>
  <c r="AX52" i="16"/>
  <c r="BP52" i="16"/>
  <c r="BJ52" i="16"/>
  <c r="BL52" i="16"/>
  <c r="BN52" i="16"/>
  <c r="BH52" i="16"/>
  <c r="AN52" i="16"/>
  <c r="AH52" i="16"/>
  <c r="F53" i="16"/>
  <c r="H53" i="16"/>
  <c r="D53" i="16"/>
  <c r="L53" i="16"/>
  <c r="T53" i="16"/>
  <c r="V53" i="16"/>
  <c r="Z53" i="16"/>
  <c r="AL53" i="16"/>
  <c r="AR53" i="16"/>
  <c r="AV53" i="16"/>
  <c r="BB53" i="16"/>
  <c r="BD53" i="16"/>
  <c r="N53" i="16"/>
  <c r="R53" i="16"/>
  <c r="P53" i="16"/>
  <c r="AD53" i="16"/>
  <c r="AF53" i="16"/>
  <c r="AB53" i="16"/>
  <c r="X53" i="16"/>
  <c r="AZ53" i="16"/>
  <c r="AJ53" i="16"/>
  <c r="AP53" i="16"/>
  <c r="AT53" i="16"/>
  <c r="AX53" i="16"/>
  <c r="BP53" i="16"/>
  <c r="BJ53" i="16"/>
  <c r="BL53" i="16"/>
  <c r="BN53" i="16"/>
  <c r="BH53" i="16"/>
  <c r="AN53" i="16"/>
  <c r="AH53" i="16"/>
  <c r="J53" i="16"/>
  <c r="J52" i="16"/>
  <c r="J51" i="16"/>
  <c r="J50" i="16"/>
  <c r="J48" i="16"/>
  <c r="B74" i="16"/>
  <c r="AH63" i="16"/>
  <c r="AN63" i="16"/>
  <c r="BH63" i="16"/>
  <c r="BN63" i="16"/>
  <c r="BL63" i="16"/>
  <c r="BJ63" i="16"/>
  <c r="BP63" i="16"/>
  <c r="AX63" i="16"/>
  <c r="AX64" i="16" s="1"/>
  <c r="AT63" i="16"/>
  <c r="AT64" i="16" s="1"/>
  <c r="AP63" i="16"/>
  <c r="AJ63" i="16"/>
  <c r="AZ63" i="16"/>
  <c r="X63" i="16"/>
  <c r="AB63" i="16"/>
  <c r="AB64" i="16" s="1"/>
  <c r="AF63" i="16"/>
  <c r="AD63" i="16"/>
  <c r="P63" i="16"/>
  <c r="R63" i="16"/>
  <c r="N63" i="16"/>
  <c r="BD63" i="16"/>
  <c r="BD64" i="16" s="1"/>
  <c r="BB63" i="16"/>
  <c r="BB64" i="16" s="1"/>
  <c r="AV63" i="16"/>
  <c r="AR63" i="16"/>
  <c r="AL63" i="16"/>
  <c r="AL64" i="16" s="1"/>
  <c r="Z63" i="16"/>
  <c r="V63" i="16"/>
  <c r="V64" i="16" s="1"/>
  <c r="T63" i="16"/>
  <c r="L63" i="16"/>
  <c r="D63" i="16"/>
  <c r="H63" i="16"/>
  <c r="F63" i="16"/>
  <c r="J63" i="16"/>
  <c r="AH62" i="16"/>
  <c r="AN62" i="16"/>
  <c r="BH62" i="16"/>
  <c r="BN62" i="16"/>
  <c r="BN64" i="16" s="1"/>
  <c r="BL62" i="16"/>
  <c r="BL64" i="16" s="1"/>
  <c r="BJ62" i="16"/>
  <c r="BJ64" i="16" s="1"/>
  <c r="BP62" i="16"/>
  <c r="AX62" i="16"/>
  <c r="AT62" i="16"/>
  <c r="AP62" i="16"/>
  <c r="AJ62" i="16"/>
  <c r="AZ62" i="16"/>
  <c r="X62" i="16"/>
  <c r="X64" i="16" s="1"/>
  <c r="AB62" i="16"/>
  <c r="AF62" i="16"/>
  <c r="AD62" i="16"/>
  <c r="AD64" i="16" s="1"/>
  <c r="P62" i="16"/>
  <c r="P64" i="16" s="1"/>
  <c r="R62" i="16"/>
  <c r="R64" i="16" s="1"/>
  <c r="N62" i="16"/>
  <c r="N64" i="16" s="1"/>
  <c r="BD62" i="16"/>
  <c r="BB62" i="16"/>
  <c r="AV62" i="16"/>
  <c r="AR62" i="16"/>
  <c r="AL62" i="16"/>
  <c r="Z62" i="16"/>
  <c r="V62" i="16"/>
  <c r="T62" i="16"/>
  <c r="L62" i="16"/>
  <c r="L64" i="16" s="1"/>
  <c r="D62" i="16"/>
  <c r="D64" i="16" s="1"/>
  <c r="H62" i="16"/>
  <c r="F62" i="16"/>
  <c r="J62" i="16"/>
  <c r="B64" i="16"/>
  <c r="AH59" i="16"/>
  <c r="AN59" i="16"/>
  <c r="BH59" i="16"/>
  <c r="BN59" i="16"/>
  <c r="BL59" i="16"/>
  <c r="BJ59" i="16"/>
  <c r="BP59" i="16"/>
  <c r="AX59" i="16"/>
  <c r="AT59" i="16"/>
  <c r="AP59" i="16"/>
  <c r="AJ59" i="16"/>
  <c r="AZ59" i="16"/>
  <c r="X59" i="16"/>
  <c r="AB59" i="16"/>
  <c r="AF59" i="16"/>
  <c r="AD59" i="16"/>
  <c r="P59" i="16"/>
  <c r="R59" i="16"/>
  <c r="N59" i="16"/>
  <c r="BD59" i="16"/>
  <c r="BB59" i="16"/>
  <c r="AV59" i="16"/>
  <c r="AR59" i="16"/>
  <c r="AL59" i="16"/>
  <c r="Z59" i="16"/>
  <c r="V59" i="16"/>
  <c r="T59" i="16"/>
  <c r="L59" i="16"/>
  <c r="D59" i="16"/>
  <c r="H59" i="16"/>
  <c r="F59" i="16"/>
  <c r="J59" i="16"/>
  <c r="AH58" i="16"/>
  <c r="AN58" i="16"/>
  <c r="BH58" i="16"/>
  <c r="BN58" i="16"/>
  <c r="BL58" i="16"/>
  <c r="BJ58" i="16"/>
  <c r="BP58" i="16"/>
  <c r="AX58" i="16"/>
  <c r="AT58" i="16"/>
  <c r="AP58" i="16"/>
  <c r="AJ58" i="16"/>
  <c r="AZ58" i="16"/>
  <c r="X58" i="16"/>
  <c r="AB58" i="16"/>
  <c r="AF58" i="16"/>
  <c r="AD58" i="16"/>
  <c r="P58" i="16"/>
  <c r="R58" i="16"/>
  <c r="N58" i="16"/>
  <c r="BD58" i="16"/>
  <c r="BB58" i="16"/>
  <c r="AV58" i="16"/>
  <c r="AR58" i="16"/>
  <c r="AL58" i="16"/>
  <c r="Z58" i="16"/>
  <c r="V58" i="16"/>
  <c r="T58" i="16"/>
  <c r="L58" i="16"/>
  <c r="D58" i="16"/>
  <c r="H58" i="16"/>
  <c r="F58" i="16"/>
  <c r="J58" i="16"/>
  <c r="AH35" i="16"/>
  <c r="AN35" i="16"/>
  <c r="BH35" i="16"/>
  <c r="BN35" i="16"/>
  <c r="BL35" i="16"/>
  <c r="BJ35" i="16"/>
  <c r="BP35" i="16"/>
  <c r="AX35" i="16"/>
  <c r="AT35" i="16"/>
  <c r="AP35" i="16"/>
  <c r="AJ35" i="16"/>
  <c r="AZ35" i="16"/>
  <c r="X35" i="16"/>
  <c r="AB35" i="16"/>
  <c r="AF35" i="16"/>
  <c r="AD35" i="16"/>
  <c r="P35" i="16"/>
  <c r="R35" i="16"/>
  <c r="N35" i="16"/>
  <c r="BD35" i="16"/>
  <c r="BB35" i="16"/>
  <c r="AV35" i="16"/>
  <c r="AR35" i="16"/>
  <c r="AL35" i="16"/>
  <c r="Z35" i="16"/>
  <c r="V35" i="16"/>
  <c r="T35" i="16"/>
  <c r="L35" i="16"/>
  <c r="D35" i="16"/>
  <c r="H35" i="16"/>
  <c r="F35" i="16"/>
  <c r="J35" i="16"/>
  <c r="AH34" i="16"/>
  <c r="AN34" i="16"/>
  <c r="BH34" i="16"/>
  <c r="BN34" i="16"/>
  <c r="BL34" i="16"/>
  <c r="BJ34" i="16"/>
  <c r="BP34" i="16"/>
  <c r="AX34" i="16"/>
  <c r="AT34" i="16"/>
  <c r="AP34" i="16"/>
  <c r="AJ34" i="16"/>
  <c r="AZ34" i="16"/>
  <c r="X34" i="16"/>
  <c r="AB34" i="16"/>
  <c r="AF34" i="16"/>
  <c r="AD34" i="16"/>
  <c r="P34" i="16"/>
  <c r="R34" i="16"/>
  <c r="N34" i="16"/>
  <c r="BD34" i="16"/>
  <c r="BB34" i="16"/>
  <c r="AV34" i="16"/>
  <c r="AR34" i="16"/>
  <c r="AL34" i="16"/>
  <c r="Z34" i="16"/>
  <c r="V34" i="16"/>
  <c r="T34" i="16"/>
  <c r="L34" i="16"/>
  <c r="D34" i="16"/>
  <c r="H34" i="16"/>
  <c r="F34" i="16"/>
  <c r="J34" i="16"/>
  <c r="AH33" i="16"/>
  <c r="AN33" i="16"/>
  <c r="BH33" i="16"/>
  <c r="BN33" i="16"/>
  <c r="BL33" i="16"/>
  <c r="BJ33" i="16"/>
  <c r="BP33" i="16"/>
  <c r="AX33" i="16"/>
  <c r="AT33" i="16"/>
  <c r="AP33" i="16"/>
  <c r="AJ33" i="16"/>
  <c r="AZ33" i="16"/>
  <c r="X33" i="16"/>
  <c r="AB33" i="16"/>
  <c r="AF33" i="16"/>
  <c r="AD33" i="16"/>
  <c r="P33" i="16"/>
  <c r="R33" i="16"/>
  <c r="N33" i="16"/>
  <c r="BD33" i="16"/>
  <c r="BB33" i="16"/>
  <c r="AV33" i="16"/>
  <c r="AR33" i="16"/>
  <c r="AL33" i="16"/>
  <c r="Z33" i="16"/>
  <c r="V33" i="16"/>
  <c r="T33" i="16"/>
  <c r="L33" i="16"/>
  <c r="D33" i="16"/>
  <c r="H33" i="16"/>
  <c r="F33" i="16"/>
  <c r="J33" i="16"/>
  <c r="AH31" i="16"/>
  <c r="AN31" i="16"/>
  <c r="BH31" i="16"/>
  <c r="BN31" i="16"/>
  <c r="BL31" i="16"/>
  <c r="BJ31" i="16"/>
  <c r="BP31" i="16"/>
  <c r="AX31" i="16"/>
  <c r="AT31" i="16"/>
  <c r="AP31" i="16"/>
  <c r="AJ31" i="16"/>
  <c r="AZ31" i="16"/>
  <c r="X31" i="16"/>
  <c r="AB31" i="16"/>
  <c r="AF31" i="16"/>
  <c r="AD31" i="16"/>
  <c r="P31" i="16"/>
  <c r="R31" i="16"/>
  <c r="N31" i="16"/>
  <c r="BD31" i="16"/>
  <c r="BB31" i="16"/>
  <c r="AV31" i="16"/>
  <c r="AR31" i="16"/>
  <c r="AL31" i="16"/>
  <c r="Z31" i="16"/>
  <c r="V31" i="16"/>
  <c r="T31" i="16"/>
  <c r="L31" i="16"/>
  <c r="D31" i="16"/>
  <c r="H31" i="16"/>
  <c r="F31" i="16"/>
  <c r="J31" i="16"/>
  <c r="AH30" i="16"/>
  <c r="AN30" i="16"/>
  <c r="BH30" i="16"/>
  <c r="BN30" i="16"/>
  <c r="BL30" i="16"/>
  <c r="BJ30" i="16"/>
  <c r="BP30" i="16"/>
  <c r="AX30" i="16"/>
  <c r="AT30" i="16"/>
  <c r="AP30" i="16"/>
  <c r="AJ30" i="16"/>
  <c r="AZ30" i="16"/>
  <c r="X30" i="16"/>
  <c r="AB30" i="16"/>
  <c r="AF30" i="16"/>
  <c r="AD30" i="16"/>
  <c r="P30" i="16"/>
  <c r="R30" i="16"/>
  <c r="N30" i="16"/>
  <c r="BD30" i="16"/>
  <c r="BB30" i="16"/>
  <c r="AV30" i="16"/>
  <c r="AR30" i="16"/>
  <c r="AL30" i="16"/>
  <c r="Z30" i="16"/>
  <c r="V30" i="16"/>
  <c r="T30" i="16"/>
  <c r="L30" i="16"/>
  <c r="D30" i="16"/>
  <c r="H30" i="16"/>
  <c r="F30" i="16"/>
  <c r="J30" i="16"/>
  <c r="AH29" i="16"/>
  <c r="AN29" i="16"/>
  <c r="BH29" i="16"/>
  <c r="BN29" i="16"/>
  <c r="BL29" i="16"/>
  <c r="BJ29" i="16"/>
  <c r="BP29" i="16"/>
  <c r="AX29" i="16"/>
  <c r="AT29" i="16"/>
  <c r="AP29" i="16"/>
  <c r="AJ29" i="16"/>
  <c r="AZ29" i="16"/>
  <c r="X29" i="16"/>
  <c r="AB29" i="16"/>
  <c r="AF29" i="16"/>
  <c r="AD29" i="16"/>
  <c r="P29" i="16"/>
  <c r="R29" i="16"/>
  <c r="N29" i="16"/>
  <c r="BD29" i="16"/>
  <c r="BB29" i="16"/>
  <c r="AV29" i="16"/>
  <c r="AR29" i="16"/>
  <c r="AL29" i="16"/>
  <c r="Z29" i="16"/>
  <c r="V29" i="16"/>
  <c r="T29" i="16"/>
  <c r="L29" i="16"/>
  <c r="D29" i="16"/>
  <c r="H29" i="16"/>
  <c r="F29" i="16"/>
  <c r="J29" i="16"/>
  <c r="AH28" i="16"/>
  <c r="AN28" i="16"/>
  <c r="BH28" i="16"/>
  <c r="BN28" i="16"/>
  <c r="BL28" i="16"/>
  <c r="BJ28" i="16"/>
  <c r="BP28" i="16"/>
  <c r="AX28" i="16"/>
  <c r="AT28" i="16"/>
  <c r="AP28" i="16"/>
  <c r="AJ28" i="16"/>
  <c r="AZ28" i="16"/>
  <c r="X28" i="16"/>
  <c r="AB28" i="16"/>
  <c r="AF28" i="16"/>
  <c r="AD28" i="16"/>
  <c r="P28" i="16"/>
  <c r="R28" i="16"/>
  <c r="N28" i="16"/>
  <c r="BD28" i="16"/>
  <c r="BB28" i="16"/>
  <c r="AV28" i="16"/>
  <c r="AR28" i="16"/>
  <c r="AL28" i="16"/>
  <c r="Z28" i="16"/>
  <c r="V28" i="16"/>
  <c r="T28" i="16"/>
  <c r="L28" i="16"/>
  <c r="D28" i="16"/>
  <c r="H28" i="16"/>
  <c r="F28" i="16"/>
  <c r="J28" i="16"/>
  <c r="AH27" i="16"/>
  <c r="AN27" i="16"/>
  <c r="BH27" i="16"/>
  <c r="BN27" i="16"/>
  <c r="BL27" i="16"/>
  <c r="BJ27" i="16"/>
  <c r="BP27" i="16"/>
  <c r="AX27" i="16"/>
  <c r="AT27" i="16"/>
  <c r="AP27" i="16"/>
  <c r="AJ27" i="16"/>
  <c r="AZ27" i="16"/>
  <c r="X27" i="16"/>
  <c r="AB27" i="16"/>
  <c r="AF27" i="16"/>
  <c r="AD27" i="16"/>
  <c r="P27" i="16"/>
  <c r="R27" i="16"/>
  <c r="N27" i="16"/>
  <c r="BD27" i="16"/>
  <c r="BB27" i="16"/>
  <c r="AV27" i="16"/>
  <c r="AR27" i="16"/>
  <c r="AL27" i="16"/>
  <c r="Z27" i="16"/>
  <c r="V27" i="16"/>
  <c r="T27" i="16"/>
  <c r="L27" i="16"/>
  <c r="D27" i="16"/>
  <c r="H27" i="16"/>
  <c r="F27" i="16"/>
  <c r="J27" i="16"/>
  <c r="AH26" i="16"/>
  <c r="AN26" i="16"/>
  <c r="BH26" i="16"/>
  <c r="BN26" i="16"/>
  <c r="BL26" i="16"/>
  <c r="BJ26" i="16"/>
  <c r="BP26" i="16"/>
  <c r="AX26" i="16"/>
  <c r="AT26" i="16"/>
  <c r="AP26" i="16"/>
  <c r="AJ26" i="16"/>
  <c r="AZ26" i="16"/>
  <c r="X26" i="16"/>
  <c r="AB26" i="16"/>
  <c r="AF26" i="16"/>
  <c r="AD26" i="16"/>
  <c r="P26" i="16"/>
  <c r="R26" i="16"/>
  <c r="N26" i="16"/>
  <c r="BD26" i="16"/>
  <c r="BB26" i="16"/>
  <c r="AV26" i="16"/>
  <c r="AR26" i="16"/>
  <c r="AL26" i="16"/>
  <c r="Z26" i="16"/>
  <c r="V26" i="16"/>
  <c r="T26" i="16"/>
  <c r="L26" i="16"/>
  <c r="D26" i="16"/>
  <c r="H26" i="16"/>
  <c r="F26" i="16"/>
  <c r="J26" i="16"/>
  <c r="AH25" i="16"/>
  <c r="AN25" i="16"/>
  <c r="BH25" i="16"/>
  <c r="BN25" i="16"/>
  <c r="BL25" i="16"/>
  <c r="BJ25" i="16"/>
  <c r="BP25" i="16"/>
  <c r="AX25" i="16"/>
  <c r="AT25" i="16"/>
  <c r="AP25" i="16"/>
  <c r="AJ25" i="16"/>
  <c r="AZ25" i="16"/>
  <c r="X25" i="16"/>
  <c r="AB25" i="16"/>
  <c r="AF25" i="16"/>
  <c r="AD25" i="16"/>
  <c r="P25" i="16"/>
  <c r="R25" i="16"/>
  <c r="N25" i="16"/>
  <c r="BD25" i="16"/>
  <c r="BB25" i="16"/>
  <c r="AV25" i="16"/>
  <c r="AR25" i="16"/>
  <c r="AL25" i="16"/>
  <c r="Z25" i="16"/>
  <c r="V25" i="16"/>
  <c r="T25" i="16"/>
  <c r="L25" i="16"/>
  <c r="D25" i="16"/>
  <c r="H25" i="16"/>
  <c r="F25" i="16"/>
  <c r="J25" i="16"/>
  <c r="AH23" i="16"/>
  <c r="AN23" i="16"/>
  <c r="BH23" i="16"/>
  <c r="BN23" i="16"/>
  <c r="BL23" i="16"/>
  <c r="BJ23" i="16"/>
  <c r="BP23" i="16"/>
  <c r="AX23" i="16"/>
  <c r="AT23" i="16"/>
  <c r="AP23" i="16"/>
  <c r="AJ23" i="16"/>
  <c r="AZ23" i="16"/>
  <c r="X23" i="16"/>
  <c r="AB23" i="16"/>
  <c r="AF23" i="16"/>
  <c r="AD23" i="16"/>
  <c r="P23" i="16"/>
  <c r="R23" i="16"/>
  <c r="N23" i="16"/>
  <c r="BD23" i="16"/>
  <c r="BB23" i="16"/>
  <c r="AV23" i="16"/>
  <c r="AR23" i="16"/>
  <c r="AL23" i="16"/>
  <c r="Z23" i="16"/>
  <c r="V23" i="16"/>
  <c r="T23" i="16"/>
  <c r="L23" i="16"/>
  <c r="D23" i="16"/>
  <c r="H23" i="16"/>
  <c r="F23" i="16"/>
  <c r="J23" i="16"/>
  <c r="AH22" i="16"/>
  <c r="AN22" i="16"/>
  <c r="BH22" i="16"/>
  <c r="BN22" i="16"/>
  <c r="BL22" i="16"/>
  <c r="BJ22" i="16"/>
  <c r="BP22" i="16"/>
  <c r="AX22" i="16"/>
  <c r="AT22" i="16"/>
  <c r="AP22" i="16"/>
  <c r="AJ22" i="16"/>
  <c r="AZ22" i="16"/>
  <c r="X22" i="16"/>
  <c r="AB22" i="16"/>
  <c r="AF22" i="16"/>
  <c r="AD22" i="16"/>
  <c r="P22" i="16"/>
  <c r="R22" i="16"/>
  <c r="N22" i="16"/>
  <c r="BD22" i="16"/>
  <c r="BB22" i="16"/>
  <c r="AV22" i="16"/>
  <c r="AR22" i="16"/>
  <c r="AL22" i="16"/>
  <c r="Z22" i="16"/>
  <c r="V22" i="16"/>
  <c r="T22" i="16"/>
  <c r="L22" i="16"/>
  <c r="D22" i="16"/>
  <c r="H22" i="16"/>
  <c r="F22" i="16"/>
  <c r="J22" i="16"/>
  <c r="AH21" i="16"/>
  <c r="AN21" i="16"/>
  <c r="BH21" i="16"/>
  <c r="BN21" i="16"/>
  <c r="BL21" i="16"/>
  <c r="BJ21" i="16"/>
  <c r="BP21" i="16"/>
  <c r="AX21" i="16"/>
  <c r="AT21" i="16"/>
  <c r="AP21" i="16"/>
  <c r="AJ21" i="16"/>
  <c r="AZ21" i="16"/>
  <c r="X21" i="16"/>
  <c r="AB21" i="16"/>
  <c r="AF21" i="16"/>
  <c r="AD21" i="16"/>
  <c r="P21" i="16"/>
  <c r="R21" i="16"/>
  <c r="N21" i="16"/>
  <c r="BD21" i="16"/>
  <c r="BB21" i="16"/>
  <c r="AV21" i="16"/>
  <c r="AR21" i="16"/>
  <c r="AL21" i="16"/>
  <c r="Z21" i="16"/>
  <c r="V21" i="16"/>
  <c r="T21" i="16"/>
  <c r="L21" i="16"/>
  <c r="D21" i="16"/>
  <c r="H21" i="16"/>
  <c r="F21" i="16"/>
  <c r="J21" i="16"/>
  <c r="AH20" i="16"/>
  <c r="AN20" i="16"/>
  <c r="BH20" i="16"/>
  <c r="BN20" i="16"/>
  <c r="BL20" i="16"/>
  <c r="BJ20" i="16"/>
  <c r="BP20" i="16"/>
  <c r="AX20" i="16"/>
  <c r="AT20" i="16"/>
  <c r="AP20" i="16"/>
  <c r="AJ20" i="16"/>
  <c r="AZ20" i="16"/>
  <c r="X20" i="16"/>
  <c r="AB20" i="16"/>
  <c r="AF20" i="16"/>
  <c r="AD20" i="16"/>
  <c r="P20" i="16"/>
  <c r="R20" i="16"/>
  <c r="N20" i="16"/>
  <c r="BD20" i="16"/>
  <c r="BB20" i="16"/>
  <c r="AV20" i="16"/>
  <c r="AR20" i="16"/>
  <c r="AL20" i="16"/>
  <c r="Z20" i="16"/>
  <c r="V20" i="16"/>
  <c r="T20" i="16"/>
  <c r="L20" i="16"/>
  <c r="D20" i="16"/>
  <c r="H20" i="16"/>
  <c r="F20" i="16"/>
  <c r="J20" i="16"/>
  <c r="AH19" i="16"/>
  <c r="AN19" i="16"/>
  <c r="BH19" i="16"/>
  <c r="BN19" i="16"/>
  <c r="BL19" i="16"/>
  <c r="BJ19" i="16"/>
  <c r="BP19" i="16"/>
  <c r="AX19" i="16"/>
  <c r="AT19" i="16"/>
  <c r="AP19" i="16"/>
  <c r="AJ19" i="16"/>
  <c r="AZ19" i="16"/>
  <c r="X19" i="16"/>
  <c r="AB19" i="16"/>
  <c r="AF19" i="16"/>
  <c r="AD19" i="16"/>
  <c r="P19" i="16"/>
  <c r="R19" i="16"/>
  <c r="N19" i="16"/>
  <c r="BD19" i="16"/>
  <c r="BB19" i="16"/>
  <c r="AV19" i="16"/>
  <c r="AR19" i="16"/>
  <c r="AL19" i="16"/>
  <c r="Z19" i="16"/>
  <c r="V19" i="16"/>
  <c r="T19" i="16"/>
  <c r="L19" i="16"/>
  <c r="D19" i="16"/>
  <c r="H19" i="16"/>
  <c r="F19" i="16"/>
  <c r="J19" i="16"/>
  <c r="AH18" i="16"/>
  <c r="AN18" i="16"/>
  <c r="BH18" i="16"/>
  <c r="BN18" i="16"/>
  <c r="BL18" i="16"/>
  <c r="BJ18" i="16"/>
  <c r="BP18" i="16"/>
  <c r="AX18" i="16"/>
  <c r="AT18" i="16"/>
  <c r="AP18" i="16"/>
  <c r="AJ18" i="16"/>
  <c r="AZ18" i="16"/>
  <c r="X18" i="16"/>
  <c r="AB18" i="16"/>
  <c r="AF18" i="16"/>
  <c r="AD18" i="16"/>
  <c r="P18" i="16"/>
  <c r="R18" i="16"/>
  <c r="N18" i="16"/>
  <c r="BD18" i="16"/>
  <c r="BB18" i="16"/>
  <c r="AV18" i="16"/>
  <c r="AR18" i="16"/>
  <c r="AL18" i="16"/>
  <c r="Z18" i="16"/>
  <c r="V18" i="16"/>
  <c r="T18" i="16"/>
  <c r="L18" i="16"/>
  <c r="D18" i="16"/>
  <c r="H18" i="16"/>
  <c r="F18" i="16"/>
  <c r="J18" i="16"/>
  <c r="AH17" i="16"/>
  <c r="AN17" i="16"/>
  <c r="BH17" i="16"/>
  <c r="BN17" i="16"/>
  <c r="BL17" i="16"/>
  <c r="BJ17" i="16"/>
  <c r="BP17" i="16"/>
  <c r="AX17" i="16"/>
  <c r="AT17" i="16"/>
  <c r="AP17" i="16"/>
  <c r="AJ17" i="16"/>
  <c r="AZ17" i="16"/>
  <c r="X17" i="16"/>
  <c r="AB17" i="16"/>
  <c r="AF17" i="16"/>
  <c r="AD17" i="16"/>
  <c r="P17" i="16"/>
  <c r="R17" i="16"/>
  <c r="N17" i="16"/>
  <c r="BD17" i="16"/>
  <c r="BB17" i="16"/>
  <c r="AV17" i="16"/>
  <c r="AR17" i="16"/>
  <c r="AL17" i="16"/>
  <c r="Z17" i="16"/>
  <c r="V17" i="16"/>
  <c r="T17" i="16"/>
  <c r="L17" i="16"/>
  <c r="D17" i="16"/>
  <c r="H17" i="16"/>
  <c r="F17" i="16"/>
  <c r="J17" i="16"/>
  <c r="AH16" i="16"/>
  <c r="AN16" i="16"/>
  <c r="BH16" i="16"/>
  <c r="BH37" i="16" s="1"/>
  <c r="BN16" i="16"/>
  <c r="BL16" i="16"/>
  <c r="BJ16" i="16"/>
  <c r="BP16" i="16"/>
  <c r="BP37" i="16" s="1"/>
  <c r="AX16" i="16"/>
  <c r="AX37" i="16" s="1"/>
  <c r="AT16" i="16"/>
  <c r="AP16" i="16"/>
  <c r="AP37" i="16" s="1"/>
  <c r="AJ16" i="16"/>
  <c r="AZ16" i="16"/>
  <c r="X16" i="16"/>
  <c r="AB16" i="16"/>
  <c r="AF16" i="16"/>
  <c r="AD16" i="16"/>
  <c r="P16" i="16"/>
  <c r="R16" i="16"/>
  <c r="N16" i="16"/>
  <c r="BD16" i="16"/>
  <c r="BB16" i="16"/>
  <c r="AV16" i="16"/>
  <c r="AR16" i="16"/>
  <c r="AL16" i="16"/>
  <c r="Z16" i="16"/>
  <c r="V16" i="16"/>
  <c r="T16" i="16"/>
  <c r="L16" i="16"/>
  <c r="D16" i="16"/>
  <c r="H16" i="16"/>
  <c r="F16" i="16"/>
  <c r="J16" i="16"/>
  <c r="J37" i="16" s="1"/>
  <c r="AI44" i="16"/>
  <c r="AO44" i="16"/>
  <c r="BI44" i="16"/>
  <c r="BO44" i="16"/>
  <c r="BM44" i="16"/>
  <c r="BK44" i="16"/>
  <c r="BQ44" i="16"/>
  <c r="AY44" i="16"/>
  <c r="AU44" i="16"/>
  <c r="AQ44" i="16"/>
  <c r="AK44" i="16"/>
  <c r="BA44" i="16"/>
  <c r="Y44" i="16"/>
  <c r="AC44" i="16"/>
  <c r="AG44" i="16"/>
  <c r="AE44" i="16"/>
  <c r="Q44" i="16"/>
  <c r="S44" i="16"/>
  <c r="O44" i="16"/>
  <c r="BE44" i="16"/>
  <c r="BC44" i="16"/>
  <c r="AW44" i="16"/>
  <c r="AS44" i="16"/>
  <c r="AM44" i="16"/>
  <c r="AA44" i="16"/>
  <c r="W44" i="16"/>
  <c r="U44" i="16"/>
  <c r="M44" i="16"/>
  <c r="E44" i="16"/>
  <c r="I44" i="16"/>
  <c r="G44" i="16"/>
  <c r="K44" i="16"/>
  <c r="C44" i="16"/>
  <c r="B19" i="14"/>
  <c r="B25" i="14"/>
  <c r="B20" i="14"/>
  <c r="B14" i="14"/>
  <c r="B10" i="14"/>
  <c r="B29" i="14"/>
  <c r="B38" i="17" l="1"/>
  <c r="D38" i="17" s="1"/>
  <c r="E38" i="17" s="1"/>
  <c r="D37" i="17"/>
  <c r="E37" i="17" s="1"/>
  <c r="B49" i="18"/>
  <c r="B49" i="16"/>
  <c r="T64" i="16"/>
  <c r="AF64" i="16"/>
  <c r="BH64" i="16"/>
  <c r="AN64" i="16"/>
  <c r="AZ64" i="16"/>
  <c r="AV64" i="16"/>
  <c r="AP64" i="16"/>
  <c r="J64" i="16"/>
  <c r="Z64" i="16"/>
  <c r="AH64" i="16"/>
  <c r="BP64" i="16"/>
  <c r="AR64" i="16"/>
  <c r="AJ64" i="16"/>
  <c r="F64" i="16"/>
  <c r="R37" i="16"/>
  <c r="R38" i="16" s="1"/>
  <c r="BG19" i="16"/>
  <c r="B106" i="17"/>
  <c r="B107" i="17" s="1"/>
  <c r="BG31" i="16"/>
  <c r="BG22" i="16"/>
  <c r="BG35" i="16"/>
  <c r="BG26" i="16"/>
  <c r="BG17" i="16"/>
  <c r="BG29" i="16"/>
  <c r="BG20" i="16"/>
  <c r="BG33" i="16"/>
  <c r="BG23" i="16"/>
  <c r="BD37" i="16"/>
  <c r="BN37" i="16"/>
  <c r="F37" i="16"/>
  <c r="T37" i="16"/>
  <c r="T38" i="16" s="1"/>
  <c r="AR37" i="16"/>
  <c r="AR38" i="16" s="1"/>
  <c r="N37" i="16"/>
  <c r="N38" i="16" s="1"/>
  <c r="AF37" i="16"/>
  <c r="AJ37" i="16"/>
  <c r="AJ38" i="16" s="1"/>
  <c r="AL37" i="16"/>
  <c r="AD37" i="16"/>
  <c r="H37" i="16"/>
  <c r="H38" i="16" s="1"/>
  <c r="V37" i="16"/>
  <c r="V38" i="16" s="1"/>
  <c r="AV37" i="16"/>
  <c r="AB37" i="16"/>
  <c r="BJ37" i="16"/>
  <c r="AN37" i="16"/>
  <c r="AN38" i="16" s="1"/>
  <c r="L37" i="16"/>
  <c r="AZ37" i="16"/>
  <c r="D37" i="16"/>
  <c r="D38" i="16" s="1"/>
  <c r="Z37" i="16"/>
  <c r="BB37" i="16"/>
  <c r="BB38" i="16" s="1"/>
  <c r="P37" i="16"/>
  <c r="P38" i="16" s="1"/>
  <c r="X37" i="16"/>
  <c r="X38" i="16" s="1"/>
  <c r="AT37" i="16"/>
  <c r="AT38" i="16" s="1"/>
  <c r="BL37" i="16"/>
  <c r="BL38" i="16" s="1"/>
  <c r="AH37" i="16"/>
  <c r="B107" i="16"/>
  <c r="B108" i="16" s="1"/>
  <c r="B48" i="17"/>
  <c r="D48" i="17" s="1"/>
  <c r="BF49" i="16"/>
  <c r="BF54" i="16" s="1"/>
  <c r="B19" i="19"/>
  <c r="B124" i="17"/>
  <c r="H64" i="16"/>
  <c r="C45" i="14"/>
  <c r="C44" i="14"/>
  <c r="D38" i="14"/>
  <c r="D9" i="16"/>
  <c r="D8" i="16" s="1"/>
  <c r="B38" i="14"/>
  <c r="AJ9" i="16"/>
  <c r="AK43" i="16" s="1"/>
  <c r="L9" i="16"/>
  <c r="L8" i="16" s="1"/>
  <c r="M34" i="16" s="1"/>
  <c r="AL9" i="16"/>
  <c r="AL8" i="16" s="1"/>
  <c r="AM35" i="16" s="1"/>
  <c r="BD9" i="16"/>
  <c r="BD8" i="16" s="1"/>
  <c r="BE34" i="16" s="1"/>
  <c r="AD9" i="16"/>
  <c r="AD8" i="16" s="1"/>
  <c r="AE35" i="16" s="1"/>
  <c r="AZ9" i="16"/>
  <c r="AZ8" i="16" s="1"/>
  <c r="BA34" i="16" s="1"/>
  <c r="AX9" i="16"/>
  <c r="AX8" i="16" s="1"/>
  <c r="AY35" i="16" s="1"/>
  <c r="BN9" i="16"/>
  <c r="BN8" i="16" s="1"/>
  <c r="BO31" i="16" s="1"/>
  <c r="D8" i="19"/>
  <c r="C14" i="19" s="1"/>
  <c r="B9" i="18"/>
  <c r="B3" i="14"/>
  <c r="B7" i="14"/>
  <c r="B5" i="14"/>
  <c r="B6" i="14"/>
  <c r="B8" i="14"/>
  <c r="B12" i="14"/>
  <c r="B13" i="14"/>
  <c r="B15" i="14"/>
  <c r="B21" i="14"/>
  <c r="B24" i="14"/>
  <c r="B26" i="14"/>
  <c r="B9" i="14"/>
  <c r="B11" i="14"/>
  <c r="B17" i="14"/>
  <c r="B18" i="14"/>
  <c r="B16" i="14"/>
  <c r="B28" i="14"/>
  <c r="B23" i="14"/>
  <c r="B27" i="14"/>
  <c r="B36" i="14"/>
  <c r="B33" i="14"/>
  <c r="B34" i="14"/>
  <c r="B35" i="14"/>
  <c r="B32" i="14"/>
  <c r="B22" i="14"/>
  <c r="V9" i="16"/>
  <c r="V8" i="16" s="1"/>
  <c r="W26" i="16" s="1"/>
  <c r="AV9" i="16"/>
  <c r="AV8" i="16" s="1"/>
  <c r="AW31" i="16" s="1"/>
  <c r="R9" i="16"/>
  <c r="R8" i="16" s="1"/>
  <c r="AB9" i="16"/>
  <c r="AB8" i="16" s="1"/>
  <c r="AC28" i="16" s="1"/>
  <c r="AP9" i="16"/>
  <c r="AP8" i="16" s="1"/>
  <c r="AQ35" i="16" s="1"/>
  <c r="BJ9" i="16"/>
  <c r="BJ8" i="16" s="1"/>
  <c r="BK33" i="16" s="1"/>
  <c r="AN9" i="16"/>
  <c r="AN8" i="16" s="1"/>
  <c r="AO34" i="16" s="1"/>
  <c r="D3" i="14"/>
  <c r="D7" i="14"/>
  <c r="D5" i="14"/>
  <c r="D6" i="14"/>
  <c r="D4" i="14"/>
  <c r="D8" i="14"/>
  <c r="D12" i="14"/>
  <c r="D13" i="14"/>
  <c r="D15" i="14"/>
  <c r="D21" i="14"/>
  <c r="D24" i="14"/>
  <c r="D26" i="14"/>
  <c r="D29" i="14"/>
  <c r="D9" i="14"/>
  <c r="D11" i="14"/>
  <c r="D10" i="14"/>
  <c r="D17" i="14"/>
  <c r="D18" i="14"/>
  <c r="D16" i="14"/>
  <c r="D14" i="14"/>
  <c r="D28" i="14"/>
  <c r="D20" i="14"/>
  <c r="D23" i="14"/>
  <c r="D25" i="14"/>
  <c r="D27" i="14"/>
  <c r="D36" i="14"/>
  <c r="D33" i="14"/>
  <c r="D34" i="14"/>
  <c r="D35" i="14"/>
  <c r="D32" i="14"/>
  <c r="D22" i="14"/>
  <c r="D19" i="14"/>
  <c r="C44" i="17"/>
  <c r="B37" i="14"/>
  <c r="B78" i="17"/>
  <c r="C81" i="17" s="1"/>
  <c r="B9" i="17"/>
  <c r="B8" i="17" s="1"/>
  <c r="C30" i="17" s="1"/>
  <c r="D37" i="14"/>
  <c r="B114" i="17"/>
  <c r="B125" i="16"/>
  <c r="BP9" i="16"/>
  <c r="BP8" i="16" s="1"/>
  <c r="BQ30" i="16" s="1"/>
  <c r="AR9" i="16"/>
  <c r="AR8" i="16" s="1"/>
  <c r="J9" i="16"/>
  <c r="J8" i="16" s="1"/>
  <c r="K35" i="16" s="1"/>
  <c r="H9" i="16"/>
  <c r="H8" i="16" s="1"/>
  <c r="Z9" i="16"/>
  <c r="Z8" i="16" s="1"/>
  <c r="AA35" i="16" s="1"/>
  <c r="BL9" i="16"/>
  <c r="BM43" i="16" s="1"/>
  <c r="C113" i="16"/>
  <c r="C83" i="16"/>
  <c r="C82" i="16"/>
  <c r="T9" i="16"/>
  <c r="U43" i="16" s="1"/>
  <c r="F9" i="16"/>
  <c r="F8" i="16" s="1"/>
  <c r="G35" i="16" s="1"/>
  <c r="AF9" i="16"/>
  <c r="AF8" i="16" s="1"/>
  <c r="AG31" i="16" s="1"/>
  <c r="N9" i="16"/>
  <c r="N8" i="16" s="1"/>
  <c r="BH9" i="16"/>
  <c r="BI43" i="16" s="1"/>
  <c r="AP38" i="16"/>
  <c r="AH38" i="16"/>
  <c r="B9" i="16"/>
  <c r="B8" i="16" s="1"/>
  <c r="BB9" i="16"/>
  <c r="P9" i="16"/>
  <c r="P8" i="16" s="1"/>
  <c r="X9" i="16"/>
  <c r="AT9" i="16"/>
  <c r="AT8" i="16" s="1"/>
  <c r="AH9" i="16"/>
  <c r="AH8" i="16" s="1"/>
  <c r="BH38" i="16"/>
  <c r="D53" i="17" l="1"/>
  <c r="E39" i="17"/>
  <c r="BX49" i="16"/>
  <c r="BX54" i="16" s="1"/>
  <c r="BX55" i="16" s="1"/>
  <c r="BT49" i="16"/>
  <c r="BT54" i="16" s="1"/>
  <c r="BT55" i="16" s="1"/>
  <c r="BR49" i="16"/>
  <c r="BR54" i="16" s="1"/>
  <c r="BR55" i="16" s="1"/>
  <c r="BV49" i="16"/>
  <c r="BV54" i="16" s="1"/>
  <c r="BV55" i="16" s="1"/>
  <c r="BG38" i="16"/>
  <c r="BG39" i="16" s="1"/>
  <c r="BF55" i="16" s="1"/>
  <c r="BG58" i="16" s="1"/>
  <c r="F49" i="16"/>
  <c r="T49" i="16"/>
  <c r="T54" i="16" s="1"/>
  <c r="AR49" i="16"/>
  <c r="N49" i="16"/>
  <c r="AF49" i="16"/>
  <c r="AJ49" i="16"/>
  <c r="AJ54" i="16" s="1"/>
  <c r="BP49" i="16"/>
  <c r="BH49" i="16"/>
  <c r="BH54" i="16" s="1"/>
  <c r="D49" i="16"/>
  <c r="P49" i="16"/>
  <c r="BL49" i="16"/>
  <c r="BL54" i="16" s="1"/>
  <c r="J49" i="16"/>
  <c r="AL49" i="16"/>
  <c r="AD49" i="16"/>
  <c r="AX49" i="16"/>
  <c r="H49" i="16"/>
  <c r="V49" i="16"/>
  <c r="AV49" i="16"/>
  <c r="R49" i="16"/>
  <c r="AB49" i="16"/>
  <c r="AP49" i="16"/>
  <c r="BJ49" i="16"/>
  <c r="AN49" i="16"/>
  <c r="Z49" i="16"/>
  <c r="BB49" i="16"/>
  <c r="X49" i="16"/>
  <c r="AT49" i="16"/>
  <c r="AH49" i="16"/>
  <c r="L49" i="16"/>
  <c r="BD49" i="16"/>
  <c r="AZ49" i="16"/>
  <c r="BN49" i="16"/>
  <c r="BO17" i="16"/>
  <c r="BE22" i="16"/>
  <c r="BO30" i="16"/>
  <c r="AC33" i="16"/>
  <c r="BE26" i="16"/>
  <c r="BO28" i="16"/>
  <c r="AS37" i="16"/>
  <c r="C13" i="19"/>
  <c r="S37" i="16"/>
  <c r="BO29" i="16"/>
  <c r="BO25" i="16"/>
  <c r="BE19" i="16"/>
  <c r="BE16" i="16"/>
  <c r="BE33" i="16"/>
  <c r="BO23" i="16"/>
  <c r="BO35" i="16"/>
  <c r="BE21" i="16"/>
  <c r="BE20" i="16"/>
  <c r="BE43" i="16"/>
  <c r="BO27" i="16"/>
  <c r="BO34" i="16"/>
  <c r="BE18" i="16"/>
  <c r="BE35" i="16"/>
  <c r="M19" i="16"/>
  <c r="BO37" i="16"/>
  <c r="BE37" i="16"/>
  <c r="BO19" i="16"/>
  <c r="BO18" i="16"/>
  <c r="BO16" i="16"/>
  <c r="BO26" i="16"/>
  <c r="BO33" i="16"/>
  <c r="BE29" i="16"/>
  <c r="BE27" i="16"/>
  <c r="BE25" i="16"/>
  <c r="BE31" i="16"/>
  <c r="BO43" i="16"/>
  <c r="BO21" i="16"/>
  <c r="BO22" i="16"/>
  <c r="BO20" i="16"/>
  <c r="BE17" i="16"/>
  <c r="BE23" i="16"/>
  <c r="BE30" i="16"/>
  <c r="BE28" i="16"/>
  <c r="AC19" i="16"/>
  <c r="AC43" i="16"/>
  <c r="AC26" i="16"/>
  <c r="AC18" i="16"/>
  <c r="AC16" i="16"/>
  <c r="AM18" i="16"/>
  <c r="AY21" i="16"/>
  <c r="AM31" i="16"/>
  <c r="AY25" i="16"/>
  <c r="AM43" i="16"/>
  <c r="AL54" i="16" s="1"/>
  <c r="AG30" i="16"/>
  <c r="AY29" i="16"/>
  <c r="AY26" i="16"/>
  <c r="AM23" i="16"/>
  <c r="AM27" i="16"/>
  <c r="AM34" i="16"/>
  <c r="AY22" i="16"/>
  <c r="AY34" i="16"/>
  <c r="AM19" i="16"/>
  <c r="AM20" i="16"/>
  <c r="AY37" i="16"/>
  <c r="AM37" i="16"/>
  <c r="AY17" i="16"/>
  <c r="AY16" i="16"/>
  <c r="AY33" i="16"/>
  <c r="AM30" i="16"/>
  <c r="AM28" i="16"/>
  <c r="BA17" i="16"/>
  <c r="M20" i="16"/>
  <c r="AG17" i="16"/>
  <c r="AG37" i="16"/>
  <c r="BA16" i="16"/>
  <c r="M33" i="16"/>
  <c r="AG18" i="16"/>
  <c r="BA28" i="16"/>
  <c r="AS29" i="16"/>
  <c r="AQ29" i="16"/>
  <c r="W29" i="16"/>
  <c r="AQ25" i="16"/>
  <c r="W25" i="16"/>
  <c r="C33" i="17"/>
  <c r="AY43" i="16"/>
  <c r="AQ43" i="16"/>
  <c r="AG22" i="16"/>
  <c r="AG35" i="16"/>
  <c r="AQ21" i="16"/>
  <c r="AO21" i="16"/>
  <c r="S27" i="16"/>
  <c r="AY23" i="16"/>
  <c r="AY30" i="16"/>
  <c r="AY27" i="16"/>
  <c r="AY31" i="16"/>
  <c r="AY28" i="16"/>
  <c r="AM17" i="16"/>
  <c r="AM29" i="16"/>
  <c r="AM16" i="16"/>
  <c r="AM26" i="16"/>
  <c r="AM33" i="16"/>
  <c r="AG20" i="16"/>
  <c r="AG28" i="16"/>
  <c r="AG21" i="16"/>
  <c r="AG25" i="16"/>
  <c r="AG33" i="16"/>
  <c r="AQ34" i="16"/>
  <c r="W35" i="16"/>
  <c r="AY19" i="16"/>
  <c r="AY18" i="16"/>
  <c r="AY20" i="16"/>
  <c r="AM21" i="16"/>
  <c r="AM22" i="16"/>
  <c r="AM25" i="16"/>
  <c r="AE21" i="16"/>
  <c r="AC29" i="16"/>
  <c r="AC25" i="16"/>
  <c r="C31" i="17"/>
  <c r="AC37" i="16"/>
  <c r="AC27" i="16"/>
  <c r="AC34" i="16"/>
  <c r="C29" i="17"/>
  <c r="AS21" i="16"/>
  <c r="AS27" i="16"/>
  <c r="BA35" i="16"/>
  <c r="M18" i="16"/>
  <c r="AC21" i="16"/>
  <c r="AC22" i="16"/>
  <c r="AC20" i="16"/>
  <c r="AC30" i="16"/>
  <c r="C43" i="17"/>
  <c r="C20" i="17"/>
  <c r="BA23" i="16"/>
  <c r="M35" i="16"/>
  <c r="AC17" i="16"/>
  <c r="AC23" i="16"/>
  <c r="AC31" i="16"/>
  <c r="AC35" i="16"/>
  <c r="C19" i="17"/>
  <c r="C17" i="17"/>
  <c r="BA19" i="16"/>
  <c r="BA18" i="16"/>
  <c r="BA20" i="16"/>
  <c r="BA26" i="16"/>
  <c r="BA33" i="16"/>
  <c r="M21" i="16"/>
  <c r="M22" i="16"/>
  <c r="M25" i="16"/>
  <c r="M26" i="16"/>
  <c r="BA43" i="16"/>
  <c r="BA37" i="16"/>
  <c r="M37" i="16"/>
  <c r="BA21" i="16"/>
  <c r="BA22" i="16"/>
  <c r="BA25" i="16"/>
  <c r="BA31" i="16"/>
  <c r="M29" i="16"/>
  <c r="M27" i="16"/>
  <c r="M30" i="16"/>
  <c r="M31" i="16"/>
  <c r="M43" i="16"/>
  <c r="BA29" i="16"/>
  <c r="BA27" i="16"/>
  <c r="BA30" i="16"/>
  <c r="M17" i="16"/>
  <c r="M23" i="16"/>
  <c r="M16" i="16"/>
  <c r="M28" i="16"/>
  <c r="AQ27" i="16"/>
  <c r="AQ28" i="16"/>
  <c r="W21" i="16"/>
  <c r="W28" i="16"/>
  <c r="AE25" i="16"/>
  <c r="BQ22" i="16"/>
  <c r="AE27" i="16"/>
  <c r="W43" i="16"/>
  <c r="BQ21" i="16"/>
  <c r="AQ31" i="16"/>
  <c r="W23" i="16"/>
  <c r="W34" i="16"/>
  <c r="AE34" i="16"/>
  <c r="C27" i="17"/>
  <c r="C37" i="17"/>
  <c r="C35" i="17"/>
  <c r="AE43" i="16"/>
  <c r="BQ43" i="16"/>
  <c r="BQ33" i="16"/>
  <c r="AE23" i="16"/>
  <c r="AE30" i="16"/>
  <c r="AE28" i="16"/>
  <c r="AO27" i="16"/>
  <c r="S30" i="16"/>
  <c r="AG23" i="16"/>
  <c r="AG26" i="16"/>
  <c r="AG34" i="16"/>
  <c r="T8" i="16"/>
  <c r="U33" i="16" s="1"/>
  <c r="BQ35" i="16"/>
  <c r="AE17" i="16"/>
  <c r="AE18" i="16"/>
  <c r="AE16" i="16"/>
  <c r="AE26" i="16"/>
  <c r="AE33" i="16"/>
  <c r="AO30" i="16"/>
  <c r="S29" i="16"/>
  <c r="S34" i="16"/>
  <c r="C82" i="17"/>
  <c r="B77" i="17" s="1"/>
  <c r="C97" i="17" s="1"/>
  <c r="AE29" i="16"/>
  <c r="AE31" i="16"/>
  <c r="BQ37" i="16"/>
  <c r="AG43" i="16"/>
  <c r="AG19" i="16"/>
  <c r="AE37" i="16"/>
  <c r="AG16" i="16"/>
  <c r="AG29" i="16"/>
  <c r="AG27" i="16"/>
  <c r="BQ25" i="16"/>
  <c r="AQ23" i="16"/>
  <c r="AQ30" i="16"/>
  <c r="W27" i="16"/>
  <c r="W31" i="16"/>
  <c r="AE19" i="16"/>
  <c r="AE22" i="16"/>
  <c r="AE20" i="16"/>
  <c r="AO29" i="16"/>
  <c r="AO28" i="16"/>
  <c r="S23" i="16"/>
  <c r="AO43" i="16"/>
  <c r="S43" i="16"/>
  <c r="BQ17" i="16"/>
  <c r="BQ23" i="16"/>
  <c r="BQ27" i="16"/>
  <c r="BQ34" i="16"/>
  <c r="O43" i="16"/>
  <c r="AO31" i="16"/>
  <c r="AO23" i="16"/>
  <c r="AO16" i="16"/>
  <c r="AO26" i="16"/>
  <c r="AO33" i="16"/>
  <c r="S17" i="16"/>
  <c r="S31" i="16"/>
  <c r="S16" i="16"/>
  <c r="S26" i="16"/>
  <c r="S28" i="16"/>
  <c r="BQ16" i="16"/>
  <c r="BQ29" i="16"/>
  <c r="BQ26" i="16"/>
  <c r="BQ31" i="16"/>
  <c r="E43" i="16"/>
  <c r="AO17" i="16"/>
  <c r="AO18" i="16"/>
  <c r="AO20" i="16"/>
  <c r="AO35" i="16"/>
  <c r="S19" i="16"/>
  <c r="S18" i="16"/>
  <c r="S20" i="16"/>
  <c r="S35" i="16"/>
  <c r="S33" i="16"/>
  <c r="BQ19" i="16"/>
  <c r="AO37" i="16"/>
  <c r="BQ20" i="16"/>
  <c r="BQ18" i="16"/>
  <c r="BQ28" i="16"/>
  <c r="AO19" i="16"/>
  <c r="AO22" i="16"/>
  <c r="AO25" i="16"/>
  <c r="S21" i="16"/>
  <c r="S22" i="16"/>
  <c r="S25" i="16"/>
  <c r="B8" i="18"/>
  <c r="C31" i="18" s="1"/>
  <c r="C43" i="18"/>
  <c r="B54" i="18" s="1"/>
  <c r="C21" i="17"/>
  <c r="BK30" i="16"/>
  <c r="AW28" i="16"/>
  <c r="BK21" i="16"/>
  <c r="AW34" i="16"/>
  <c r="AS34" i="16"/>
  <c r="AQ17" i="16"/>
  <c r="AQ18" i="16"/>
  <c r="AQ16" i="16"/>
  <c r="AQ26" i="16"/>
  <c r="AQ33" i="16"/>
  <c r="W17" i="16"/>
  <c r="W18" i="16"/>
  <c r="W16" i="16"/>
  <c r="W30" i="16"/>
  <c r="W33" i="16"/>
  <c r="BK18" i="16"/>
  <c r="AW23" i="16"/>
  <c r="K29" i="16"/>
  <c r="AW17" i="16"/>
  <c r="AW43" i="16"/>
  <c r="AS16" i="16"/>
  <c r="AQ37" i="16"/>
  <c r="AW37" i="16"/>
  <c r="AQ19" i="16"/>
  <c r="AQ22" i="16"/>
  <c r="AQ20" i="16"/>
  <c r="W19" i="16"/>
  <c r="W22" i="16"/>
  <c r="W20" i="16"/>
  <c r="BK20" i="16"/>
  <c r="AW35" i="16"/>
  <c r="K28" i="16"/>
  <c r="B115" i="16"/>
  <c r="BK43" i="16"/>
  <c r="BK35" i="16"/>
  <c r="BK22" i="16"/>
  <c r="BK25" i="16"/>
  <c r="BK34" i="16"/>
  <c r="AW19" i="16"/>
  <c r="AW18" i="16"/>
  <c r="AW16" i="16"/>
  <c r="AW26" i="16"/>
  <c r="AW33" i="16"/>
  <c r="K18" i="16"/>
  <c r="K26" i="16"/>
  <c r="BK37" i="16"/>
  <c r="BK17" i="16"/>
  <c r="BK29" i="16"/>
  <c r="BK27" i="16"/>
  <c r="BK31" i="16"/>
  <c r="BK28" i="16"/>
  <c r="AW21" i="16"/>
  <c r="AW22" i="16"/>
  <c r="AW20" i="16"/>
  <c r="AW30" i="16"/>
  <c r="K23" i="16"/>
  <c r="K30" i="16"/>
  <c r="K34" i="16"/>
  <c r="K43" i="16"/>
  <c r="BK19" i="16"/>
  <c r="BK23" i="16"/>
  <c r="BK16" i="16"/>
  <c r="BK26" i="16"/>
  <c r="AW29" i="16"/>
  <c r="AW27" i="16"/>
  <c r="AW25" i="16"/>
  <c r="K17" i="16"/>
  <c r="K16" i="16"/>
  <c r="K33" i="16"/>
  <c r="C18" i="17"/>
  <c r="C28" i="17"/>
  <c r="C25" i="17"/>
  <c r="C26" i="17"/>
  <c r="C22" i="17"/>
  <c r="C23" i="17"/>
  <c r="C16" i="17"/>
  <c r="C34" i="17"/>
  <c r="AS20" i="16"/>
  <c r="AS18" i="16"/>
  <c r="AS31" i="16"/>
  <c r="AS30" i="16"/>
  <c r="AS17" i="16"/>
  <c r="AS25" i="16"/>
  <c r="AS22" i="16"/>
  <c r="AS33" i="16"/>
  <c r="AS35" i="16"/>
  <c r="I37" i="16"/>
  <c r="AS43" i="16"/>
  <c r="AR54" i="16" s="1"/>
  <c r="AS19" i="16"/>
  <c r="AS23" i="16"/>
  <c r="AS26" i="16"/>
  <c r="AS28" i="16"/>
  <c r="BJ38" i="16"/>
  <c r="AB38" i="16"/>
  <c r="AV38" i="16"/>
  <c r="I43" i="16"/>
  <c r="K37" i="16"/>
  <c r="K19" i="16"/>
  <c r="K22" i="16"/>
  <c r="K20" i="16"/>
  <c r="K31" i="16"/>
  <c r="BL8" i="16"/>
  <c r="BM35" i="16" s="1"/>
  <c r="K21" i="16"/>
  <c r="K27" i="16"/>
  <c r="K25" i="16"/>
  <c r="G23" i="16"/>
  <c r="G26" i="16"/>
  <c r="G28" i="16"/>
  <c r="I21" i="16"/>
  <c r="AA43" i="16"/>
  <c r="AU43" i="16"/>
  <c r="I25" i="16"/>
  <c r="I22" i="16"/>
  <c r="I31" i="16"/>
  <c r="I17" i="16"/>
  <c r="I16" i="16"/>
  <c r="I34" i="16"/>
  <c r="I23" i="16"/>
  <c r="I26" i="16"/>
  <c r="I19" i="16"/>
  <c r="I18" i="16"/>
  <c r="I20" i="16"/>
  <c r="I30" i="16"/>
  <c r="I33" i="16"/>
  <c r="I35" i="16"/>
  <c r="I29" i="16"/>
  <c r="I27" i="16"/>
  <c r="I28" i="16"/>
  <c r="AI43" i="16"/>
  <c r="AA23" i="16"/>
  <c r="AA27" i="16"/>
  <c r="AA28" i="16"/>
  <c r="AA26" i="16"/>
  <c r="AA37" i="16"/>
  <c r="AA21" i="16"/>
  <c r="AA25" i="16"/>
  <c r="AA22" i="16"/>
  <c r="AA31" i="16"/>
  <c r="AA17" i="16"/>
  <c r="AA16" i="16"/>
  <c r="AA29" i="16"/>
  <c r="AA33" i="16"/>
  <c r="AA30" i="16"/>
  <c r="AA19" i="16"/>
  <c r="AA20" i="16"/>
  <c r="AA18" i="16"/>
  <c r="AA34" i="16"/>
  <c r="AJ8" i="16"/>
  <c r="AK31" i="16" s="1"/>
  <c r="B78" i="16"/>
  <c r="C104" i="16" s="1"/>
  <c r="G19" i="16"/>
  <c r="G37" i="16"/>
  <c r="G16" i="16"/>
  <c r="G29" i="16"/>
  <c r="G27" i="16"/>
  <c r="G34" i="16"/>
  <c r="BH8" i="16"/>
  <c r="BI30" i="16" s="1"/>
  <c r="G20" i="16"/>
  <c r="G18" i="16"/>
  <c r="G31" i="16"/>
  <c r="G30" i="16"/>
  <c r="G43" i="16"/>
  <c r="F54" i="16" s="1"/>
  <c r="G21" i="16"/>
  <c r="G17" i="16"/>
  <c r="G25" i="16"/>
  <c r="G22" i="16"/>
  <c r="G33" i="16"/>
  <c r="Q43" i="16"/>
  <c r="BN38" i="16"/>
  <c r="BD38" i="16"/>
  <c r="C37" i="16"/>
  <c r="C35" i="16"/>
  <c r="C30" i="16"/>
  <c r="C28" i="16"/>
  <c r="C31" i="16"/>
  <c r="C27" i="16"/>
  <c r="C22" i="16"/>
  <c r="C18" i="16"/>
  <c r="C29" i="16"/>
  <c r="C23" i="16"/>
  <c r="C34" i="16"/>
  <c r="C33" i="16"/>
  <c r="C25" i="16"/>
  <c r="C20" i="16"/>
  <c r="C16" i="16"/>
  <c r="C21" i="16"/>
  <c r="C19" i="16"/>
  <c r="C17" i="16"/>
  <c r="C26" i="16"/>
  <c r="C43" i="16"/>
  <c r="B54" i="16" s="1"/>
  <c r="BP38" i="16"/>
  <c r="AF38" i="16"/>
  <c r="F38" i="16"/>
  <c r="AX38" i="16"/>
  <c r="AD38" i="16"/>
  <c r="AL38" i="16"/>
  <c r="J38" i="16"/>
  <c r="Q37" i="16"/>
  <c r="Q35" i="16"/>
  <c r="Q30" i="16"/>
  <c r="Q31" i="16"/>
  <c r="Q27" i="16"/>
  <c r="Q22" i="16"/>
  <c r="Q18" i="16"/>
  <c r="Q29" i="16"/>
  <c r="Q28" i="16"/>
  <c r="Q23" i="16"/>
  <c r="Q34" i="16"/>
  <c r="Q33" i="16"/>
  <c r="Q25" i="16"/>
  <c r="Q20" i="16"/>
  <c r="Q16" i="16"/>
  <c r="Q21" i="16"/>
  <c r="Q19" i="16"/>
  <c r="Q17" i="16"/>
  <c r="Q26" i="16"/>
  <c r="Z38" i="16"/>
  <c r="AI37" i="16"/>
  <c r="AI35" i="16"/>
  <c r="AI30" i="16"/>
  <c r="AI31" i="16"/>
  <c r="AI26" i="16"/>
  <c r="AI27" i="16"/>
  <c r="AI22" i="16"/>
  <c r="AI18" i="16"/>
  <c r="AI29" i="16"/>
  <c r="AI28" i="16"/>
  <c r="AI23" i="16"/>
  <c r="AI34" i="16"/>
  <c r="AI33" i="16"/>
  <c r="AI25" i="16"/>
  <c r="AI20" i="16"/>
  <c r="AI16" i="16"/>
  <c r="AI21" i="16"/>
  <c r="AI19" i="16"/>
  <c r="AI17" i="16"/>
  <c r="O37" i="16"/>
  <c r="O35" i="16"/>
  <c r="O30" i="16"/>
  <c r="O31" i="16"/>
  <c r="O33" i="16"/>
  <c r="O28" i="16"/>
  <c r="O34" i="16"/>
  <c r="O27" i="16"/>
  <c r="O22" i="16"/>
  <c r="O18" i="16"/>
  <c r="O29" i="16"/>
  <c r="O23" i="16"/>
  <c r="O26" i="16"/>
  <c r="O25" i="16"/>
  <c r="O20" i="16"/>
  <c r="O16" i="16"/>
  <c r="O21" i="16"/>
  <c r="O19" i="16"/>
  <c r="O17" i="16"/>
  <c r="E37" i="16"/>
  <c r="E35" i="16"/>
  <c r="E30" i="16"/>
  <c r="E28" i="16"/>
  <c r="E31" i="16"/>
  <c r="E27" i="16"/>
  <c r="E22" i="16"/>
  <c r="E18" i="16"/>
  <c r="E34" i="16"/>
  <c r="E33" i="16"/>
  <c r="E29" i="16"/>
  <c r="E26" i="16"/>
  <c r="E23" i="16"/>
  <c r="E25" i="16"/>
  <c r="E20" i="16"/>
  <c r="E16" i="16"/>
  <c r="E21" i="16"/>
  <c r="E19" i="16"/>
  <c r="E17" i="16"/>
  <c r="AZ38" i="16"/>
  <c r="L38" i="16"/>
  <c r="W37" i="16"/>
  <c r="BC43" i="16"/>
  <c r="BB8" i="16"/>
  <c r="AU37" i="16"/>
  <c r="AU35" i="16"/>
  <c r="AU30" i="16"/>
  <c r="AU31" i="16"/>
  <c r="AU26" i="16"/>
  <c r="AU34" i="16"/>
  <c r="AU33" i="16"/>
  <c r="AU27" i="16"/>
  <c r="AU22" i="16"/>
  <c r="AU18" i="16"/>
  <c r="AU29" i="16"/>
  <c r="AU23" i="16"/>
  <c r="AU25" i="16"/>
  <c r="AU20" i="16"/>
  <c r="AU16" i="16"/>
  <c r="AU28" i="16"/>
  <c r="AU21" i="16"/>
  <c r="AU19" i="16"/>
  <c r="AU17" i="16"/>
  <c r="Y43" i="16"/>
  <c r="X8" i="16"/>
  <c r="E57" i="17" l="1"/>
  <c r="E58" i="17"/>
  <c r="B53" i="17"/>
  <c r="E43" i="17"/>
  <c r="BB54" i="16"/>
  <c r="BW59" i="16"/>
  <c r="BW58" i="16"/>
  <c r="BW62" i="16"/>
  <c r="BW61" i="16"/>
  <c r="BW63" i="16"/>
  <c r="BS58" i="16"/>
  <c r="BS59" i="16"/>
  <c r="BS61" i="16"/>
  <c r="BS62" i="16"/>
  <c r="BS63" i="16"/>
  <c r="BU59" i="16"/>
  <c r="BU63" i="16" s="1"/>
  <c r="BU58" i="16"/>
  <c r="BY59" i="16"/>
  <c r="BY63" i="16" s="1"/>
  <c r="BY58" i="16"/>
  <c r="AP54" i="16"/>
  <c r="V54" i="16"/>
  <c r="AF54" i="16"/>
  <c r="L54" i="16"/>
  <c r="BN54" i="16"/>
  <c r="AN54" i="16"/>
  <c r="D54" i="16"/>
  <c r="AT54" i="16"/>
  <c r="R54" i="16"/>
  <c r="BG59" i="16"/>
  <c r="BG63" i="16" s="1"/>
  <c r="BJ54" i="16"/>
  <c r="AD54" i="16"/>
  <c r="X54" i="16"/>
  <c r="P54" i="16"/>
  <c r="AV54" i="16"/>
  <c r="BD54" i="16"/>
  <c r="H54" i="16"/>
  <c r="Z54" i="16"/>
  <c r="J54" i="16"/>
  <c r="BP54" i="16"/>
  <c r="AZ54" i="16"/>
  <c r="AH54" i="16"/>
  <c r="N54" i="16"/>
  <c r="AX54" i="16"/>
  <c r="AB54" i="16"/>
  <c r="C17" i="19"/>
  <c r="C16" i="19"/>
  <c r="C18" i="19"/>
  <c r="BO38" i="16"/>
  <c r="BO39" i="16" s="1"/>
  <c r="BN55" i="16" s="1"/>
  <c r="BO59" i="16" s="1"/>
  <c r="BE38" i="16"/>
  <c r="BE39" i="16" s="1"/>
  <c r="U17" i="16"/>
  <c r="U29" i="16"/>
  <c r="U30" i="16"/>
  <c r="AM38" i="16"/>
  <c r="AM39" i="16" s="1"/>
  <c r="AL55" i="16" s="1"/>
  <c r="AM58" i="16" s="1"/>
  <c r="AY38" i="16"/>
  <c r="AY39" i="16" s="1"/>
  <c r="BA38" i="16"/>
  <c r="BA39" i="16" s="1"/>
  <c r="AC38" i="16"/>
  <c r="AC39" i="16" s="1"/>
  <c r="M38" i="16"/>
  <c r="M39" i="16" s="1"/>
  <c r="AG38" i="16"/>
  <c r="AG39" i="16" s="1"/>
  <c r="AF55" i="16" s="1"/>
  <c r="AG58" i="16" s="1"/>
  <c r="U18" i="16"/>
  <c r="U20" i="16"/>
  <c r="U31" i="16"/>
  <c r="AO38" i="16"/>
  <c r="AO39" i="16" s="1"/>
  <c r="S38" i="16"/>
  <c r="S39" i="16" s="1"/>
  <c r="U19" i="16"/>
  <c r="U35" i="16"/>
  <c r="U25" i="16"/>
  <c r="U34" i="16"/>
  <c r="AE38" i="16"/>
  <c r="AE39" i="16" s="1"/>
  <c r="U21" i="16"/>
  <c r="U26" i="16"/>
  <c r="U22" i="16"/>
  <c r="U28" i="16"/>
  <c r="U37" i="16"/>
  <c r="C20" i="18"/>
  <c r="U16" i="16"/>
  <c r="U23" i="16"/>
  <c r="U27" i="16"/>
  <c r="BQ38" i="16"/>
  <c r="BQ39" i="16" s="1"/>
  <c r="C34" i="18"/>
  <c r="C28" i="18"/>
  <c r="C16" i="18"/>
  <c r="C17" i="18"/>
  <c r="C30" i="18"/>
  <c r="C23" i="18"/>
  <c r="C18" i="18"/>
  <c r="C35" i="18"/>
  <c r="C27" i="18"/>
  <c r="C37" i="18"/>
  <c r="C22" i="18"/>
  <c r="C33" i="18"/>
  <c r="C26" i="18"/>
  <c r="C29" i="18"/>
  <c r="C19" i="18"/>
  <c r="C21" i="18"/>
  <c r="C25" i="18"/>
  <c r="C85" i="17"/>
  <c r="C103" i="17"/>
  <c r="C96" i="17"/>
  <c r="AQ38" i="16"/>
  <c r="AQ39" i="16" s="1"/>
  <c r="C90" i="17"/>
  <c r="C106" i="17"/>
  <c r="C38" i="17"/>
  <c r="C39" i="17" s="1"/>
  <c r="AW38" i="16"/>
  <c r="AW39" i="16" s="1"/>
  <c r="W38" i="16"/>
  <c r="W39" i="16" s="1"/>
  <c r="C94" i="17"/>
  <c r="C87" i="17"/>
  <c r="C86" i="17"/>
  <c r="C95" i="17"/>
  <c r="C104" i="17"/>
  <c r="C99" i="17"/>
  <c r="C89" i="17"/>
  <c r="C100" i="17"/>
  <c r="C92" i="17"/>
  <c r="C102" i="17"/>
  <c r="BK38" i="16"/>
  <c r="BK39" i="16" s="1"/>
  <c r="C98" i="17"/>
  <c r="C91" i="17"/>
  <c r="C88" i="17"/>
  <c r="AS38" i="16"/>
  <c r="AS39" i="16" s="1"/>
  <c r="AR55" i="16" s="1"/>
  <c r="BM19" i="16"/>
  <c r="BM29" i="16"/>
  <c r="BM37" i="16"/>
  <c r="K38" i="16"/>
  <c r="K39" i="16" s="1"/>
  <c r="BM26" i="16"/>
  <c r="BM20" i="16"/>
  <c r="BM31" i="16"/>
  <c r="BM21" i="16"/>
  <c r="BM33" i="16"/>
  <c r="BM34" i="16"/>
  <c r="BM28" i="16"/>
  <c r="BM22" i="16"/>
  <c r="BM30" i="16"/>
  <c r="BM25" i="16"/>
  <c r="BM18" i="16"/>
  <c r="BM17" i="16"/>
  <c r="BM16" i="16"/>
  <c r="BM23" i="16"/>
  <c r="BM27" i="16"/>
  <c r="AK34" i="16"/>
  <c r="AA38" i="16"/>
  <c r="AA39" i="16" s="1"/>
  <c r="AK17" i="16"/>
  <c r="AK30" i="16"/>
  <c r="AK20" i="16"/>
  <c r="AK18" i="16"/>
  <c r="E38" i="16"/>
  <c r="E39" i="16" s="1"/>
  <c r="C105" i="16"/>
  <c r="I38" i="16"/>
  <c r="I39" i="16" s="1"/>
  <c r="G38" i="16"/>
  <c r="G39" i="16" s="1"/>
  <c r="F55" i="16" s="1"/>
  <c r="AK19" i="16"/>
  <c r="AK25" i="16"/>
  <c r="AK22" i="16"/>
  <c r="AK28" i="16"/>
  <c r="AK35" i="16"/>
  <c r="AK21" i="16"/>
  <c r="AK23" i="16"/>
  <c r="AK27" i="16"/>
  <c r="AK33" i="16"/>
  <c r="AK37" i="16"/>
  <c r="AK16" i="16"/>
  <c r="AK29" i="16"/>
  <c r="AK26" i="16"/>
  <c r="C87" i="16"/>
  <c r="C95" i="16"/>
  <c r="C96" i="16"/>
  <c r="C92" i="16"/>
  <c r="C89" i="16"/>
  <c r="C98" i="16"/>
  <c r="C86" i="16"/>
  <c r="C99" i="16"/>
  <c r="C97" i="16"/>
  <c r="C91" i="16"/>
  <c r="C100" i="16"/>
  <c r="C88" i="16"/>
  <c r="C101" i="16"/>
  <c r="C107" i="16"/>
  <c r="C93" i="16"/>
  <c r="C103" i="16"/>
  <c r="C90" i="16"/>
  <c r="BI19" i="16"/>
  <c r="BI25" i="16"/>
  <c r="BI22" i="16"/>
  <c r="BI28" i="16"/>
  <c r="BI35" i="16"/>
  <c r="BI21" i="16"/>
  <c r="BI23" i="16"/>
  <c r="BI27" i="16"/>
  <c r="BI33" i="16"/>
  <c r="BI37" i="16"/>
  <c r="BI16" i="16"/>
  <c r="BI29" i="16"/>
  <c r="BI26" i="16"/>
  <c r="BI31" i="16"/>
  <c r="BI17" i="16"/>
  <c r="BI20" i="16"/>
  <c r="BI18" i="16"/>
  <c r="BI34" i="16"/>
  <c r="C38" i="16"/>
  <c r="C39" i="16" s="1"/>
  <c r="B55" i="16" s="1"/>
  <c r="AU38" i="16"/>
  <c r="AU39" i="16" s="1"/>
  <c r="AT55" i="16" s="1"/>
  <c r="O38" i="16"/>
  <c r="O39" i="16" s="1"/>
  <c r="AI38" i="16"/>
  <c r="AI39" i="16" s="1"/>
  <c r="Q38" i="16"/>
  <c r="Q39" i="16" s="1"/>
  <c r="Y37" i="16"/>
  <c r="Y35" i="16"/>
  <c r="Y30" i="16"/>
  <c r="Y31" i="16"/>
  <c r="Y26" i="16"/>
  <c r="Y28" i="16"/>
  <c r="Y27" i="16"/>
  <c r="Y22" i="16"/>
  <c r="Y18" i="16"/>
  <c r="Y34" i="16"/>
  <c r="Y33" i="16"/>
  <c r="Y29" i="16"/>
  <c r="Y23" i="16"/>
  <c r="Y25" i="16"/>
  <c r="Y20" i="16"/>
  <c r="Y16" i="16"/>
  <c r="Y21" i="16"/>
  <c r="Y19" i="16"/>
  <c r="Y17" i="16"/>
  <c r="BC37" i="16"/>
  <c r="BC35" i="16"/>
  <c r="BC30" i="16"/>
  <c r="BC28" i="16"/>
  <c r="BC31" i="16"/>
  <c r="BC27" i="16"/>
  <c r="BC22" i="16"/>
  <c r="BC18" i="16"/>
  <c r="BC29" i="16"/>
  <c r="BC26" i="16"/>
  <c r="BC23" i="16"/>
  <c r="BC25" i="16"/>
  <c r="BC20" i="16"/>
  <c r="BC16" i="16"/>
  <c r="BC33" i="16"/>
  <c r="BC21" i="16"/>
  <c r="BC19" i="16"/>
  <c r="BC17" i="16"/>
  <c r="BC34" i="16"/>
  <c r="E62" i="17" l="1"/>
  <c r="E60" i="17"/>
  <c r="E61" i="17"/>
  <c r="B54" i="17"/>
  <c r="C58" i="17" s="1"/>
  <c r="BS64" i="16"/>
  <c r="BS65" i="16" s="1"/>
  <c r="BS67" i="16" s="1"/>
  <c r="BY62" i="16"/>
  <c r="BY61" i="16"/>
  <c r="BY64" i="16" s="1"/>
  <c r="BY65" i="16" s="1"/>
  <c r="BY67" i="16" s="1"/>
  <c r="BW64" i="16"/>
  <c r="BW65" i="16" s="1"/>
  <c r="BW67" i="16" s="1"/>
  <c r="BU62" i="16"/>
  <c r="BU61" i="16"/>
  <c r="BU64" i="16" s="1"/>
  <c r="BU65" i="16" s="1"/>
  <c r="BU67" i="16" s="1"/>
  <c r="AN55" i="16"/>
  <c r="AO59" i="16" s="1"/>
  <c r="V55" i="16"/>
  <c r="W59" i="16" s="1"/>
  <c r="AP55" i="16"/>
  <c r="AQ59" i="16" s="1"/>
  <c r="D55" i="16"/>
  <c r="E58" i="16" s="1"/>
  <c r="L55" i="16"/>
  <c r="M59" i="16" s="1"/>
  <c r="AH55" i="16"/>
  <c r="AI58" i="16" s="1"/>
  <c r="AD55" i="16"/>
  <c r="AE59" i="16" s="1"/>
  <c r="R55" i="16"/>
  <c r="S59" i="16" s="1"/>
  <c r="BD55" i="16"/>
  <c r="BE59" i="16" s="1"/>
  <c r="Z55" i="16"/>
  <c r="AA58" i="16" s="1"/>
  <c r="H55" i="16"/>
  <c r="I59" i="16" s="1"/>
  <c r="BG62" i="16"/>
  <c r="P55" i="16"/>
  <c r="Q58" i="16" s="1"/>
  <c r="BG61" i="16"/>
  <c r="AB55" i="16"/>
  <c r="AC59" i="16" s="1"/>
  <c r="BJ55" i="16"/>
  <c r="BK59" i="16" s="1"/>
  <c r="J55" i="16"/>
  <c r="K58" i="16" s="1"/>
  <c r="AV55" i="16"/>
  <c r="AW59" i="16" s="1"/>
  <c r="AZ55" i="16"/>
  <c r="BA59" i="16" s="1"/>
  <c r="N55" i="16"/>
  <c r="O59" i="16" s="1"/>
  <c r="BP55" i="16"/>
  <c r="BQ58" i="16" s="1"/>
  <c r="AX55" i="16"/>
  <c r="AY59" i="16" s="1"/>
  <c r="C19" i="19"/>
  <c r="AM59" i="16"/>
  <c r="AM62" i="16" s="1"/>
  <c r="U38" i="16"/>
  <c r="U39" i="16" s="1"/>
  <c r="T55" i="16" s="1"/>
  <c r="U58" i="16" s="1"/>
  <c r="C38" i="18"/>
  <c r="C39" i="18" s="1"/>
  <c r="B55" i="18" s="1"/>
  <c r="C107" i="17"/>
  <c r="C108" i="17" s="1"/>
  <c r="B115" i="17" s="1"/>
  <c r="C119" i="17" s="1"/>
  <c r="BI38" i="16"/>
  <c r="BI39" i="16" s="1"/>
  <c r="BH55" i="16" s="1"/>
  <c r="BI59" i="16" s="1"/>
  <c r="BM38" i="16"/>
  <c r="BM39" i="16" s="1"/>
  <c r="BL55" i="16" s="1"/>
  <c r="BM58" i="16" s="1"/>
  <c r="AO58" i="16"/>
  <c r="AO61" i="16" s="1"/>
  <c r="AK38" i="16"/>
  <c r="AK39" i="16" s="1"/>
  <c r="AJ55" i="16" s="1"/>
  <c r="AK58" i="16" s="1"/>
  <c r="AA59" i="16"/>
  <c r="AA61" i="16" s="1"/>
  <c r="AG59" i="16"/>
  <c r="AG62" i="16" s="1"/>
  <c r="G58" i="16"/>
  <c r="G59" i="16"/>
  <c r="BO58" i="16"/>
  <c r="BO62" i="16" s="1"/>
  <c r="C108" i="16"/>
  <c r="C109" i="16" s="1"/>
  <c r="B116" i="16" s="1"/>
  <c r="C120" i="16" s="1"/>
  <c r="BC38" i="16"/>
  <c r="BC39" i="16" s="1"/>
  <c r="BB55" i="16" s="1"/>
  <c r="BC58" i="16" s="1"/>
  <c r="Y38" i="16"/>
  <c r="Y39" i="16" s="1"/>
  <c r="X55" i="16" s="1"/>
  <c r="AU58" i="16"/>
  <c r="AU59" i="16"/>
  <c r="C58" i="16"/>
  <c r="C59" i="16"/>
  <c r="AS58" i="16"/>
  <c r="AS59" i="16"/>
  <c r="E63" i="17" l="1"/>
  <c r="E64" i="17" s="1"/>
  <c r="E66" i="17" s="1"/>
  <c r="C57" i="17"/>
  <c r="C62" i="17" s="1"/>
  <c r="AE58" i="16"/>
  <c r="E59" i="16"/>
  <c r="E62" i="16" s="1"/>
  <c r="AI59" i="16"/>
  <c r="W58" i="16"/>
  <c r="W62" i="16" s="1"/>
  <c r="AQ58" i="16"/>
  <c r="AQ62" i="16" s="1"/>
  <c r="M58" i="16"/>
  <c r="M61" i="16" s="1"/>
  <c r="S58" i="16"/>
  <c r="S63" i="16" s="1"/>
  <c r="I58" i="16"/>
  <c r="I61" i="16" s="1"/>
  <c r="BQ59" i="16"/>
  <c r="BQ61" i="16" s="1"/>
  <c r="AC58" i="16"/>
  <c r="AC63" i="16" s="1"/>
  <c r="BE58" i="16"/>
  <c r="BE61" i="16" s="1"/>
  <c r="BK58" i="16"/>
  <c r="BK63" i="16" s="1"/>
  <c r="BA58" i="16"/>
  <c r="BA63" i="16" s="1"/>
  <c r="AW58" i="16"/>
  <c r="AW62" i="16" s="1"/>
  <c r="BG64" i="16"/>
  <c r="BG65" i="16" s="1"/>
  <c r="BG67" i="16" s="1"/>
  <c r="F31" i="14" s="1"/>
  <c r="G31" i="14" s="1"/>
  <c r="H31" i="14" s="1"/>
  <c r="Q59" i="16"/>
  <c r="Q62" i="16" s="1"/>
  <c r="O58" i="16"/>
  <c r="O62" i="16" s="1"/>
  <c r="K59" i="16"/>
  <c r="K63" i="16" s="1"/>
  <c r="AY58" i="16"/>
  <c r="AY62" i="16" s="1"/>
  <c r="C22" i="19"/>
  <c r="G39" i="14" s="1"/>
  <c r="H39" i="14" s="1"/>
  <c r="U59" i="16"/>
  <c r="U63" i="16" s="1"/>
  <c r="AM61" i="16"/>
  <c r="W63" i="16"/>
  <c r="BI58" i="16"/>
  <c r="BI61" i="16" s="1"/>
  <c r="AM63" i="16"/>
  <c r="C60" i="17"/>
  <c r="C61" i="17"/>
  <c r="C118" i="17"/>
  <c r="C121" i="17" s="1"/>
  <c r="C59" i="18"/>
  <c r="C58" i="18"/>
  <c r="BM59" i="16"/>
  <c r="BM63" i="16" s="1"/>
  <c r="AO63" i="16"/>
  <c r="AO62" i="16"/>
  <c r="AK59" i="16"/>
  <c r="AK61" i="16" s="1"/>
  <c r="G63" i="16"/>
  <c r="AA63" i="16"/>
  <c r="AA62" i="16"/>
  <c r="AG61" i="16"/>
  <c r="AG63" i="16"/>
  <c r="E61" i="16"/>
  <c r="AI63" i="16"/>
  <c r="BO61" i="16"/>
  <c r="G61" i="16"/>
  <c r="BO63" i="16"/>
  <c r="E63" i="16"/>
  <c r="G62" i="16"/>
  <c r="C119" i="16"/>
  <c r="C122" i="16" s="1"/>
  <c r="AI62" i="16"/>
  <c r="BC59" i="16"/>
  <c r="BC63" i="16" s="1"/>
  <c r="AS63" i="16"/>
  <c r="AU61" i="16"/>
  <c r="AE61" i="16"/>
  <c r="C61" i="16"/>
  <c r="AI61" i="16"/>
  <c r="C63" i="16"/>
  <c r="C62" i="16"/>
  <c r="AS61" i="16"/>
  <c r="AE63" i="16"/>
  <c r="Y58" i="16"/>
  <c r="Y59" i="16"/>
  <c r="AE62" i="16"/>
  <c r="AS62" i="16"/>
  <c r="AU62" i="16"/>
  <c r="AU63" i="16"/>
  <c r="BQ62" i="16" l="1"/>
  <c r="W61" i="16"/>
  <c r="BQ63" i="16"/>
  <c r="BK62" i="16"/>
  <c r="AC62" i="16"/>
  <c r="AQ63" i="16"/>
  <c r="AQ61" i="16"/>
  <c r="AC61" i="16"/>
  <c r="AC64" i="16" s="1"/>
  <c r="AC65" i="16" s="1"/>
  <c r="AC67" i="16" s="1"/>
  <c r="S61" i="16"/>
  <c r="S62" i="16"/>
  <c r="M62" i="16"/>
  <c r="M63" i="16"/>
  <c r="BA62" i="16"/>
  <c r="BA61" i="16"/>
  <c r="Q63" i="16"/>
  <c r="AW63" i="16"/>
  <c r="AW61" i="16"/>
  <c r="I62" i="16"/>
  <c r="I63" i="16"/>
  <c r="Q61" i="16"/>
  <c r="BK61" i="16"/>
  <c r="BK64" i="16" s="1"/>
  <c r="BK65" i="16" s="1"/>
  <c r="BK67" i="16" s="1"/>
  <c r="K62" i="16"/>
  <c r="O63" i="16"/>
  <c r="BE63" i="16"/>
  <c r="BE62" i="16"/>
  <c r="O61" i="16"/>
  <c r="K61" i="16"/>
  <c r="AY61" i="16"/>
  <c r="AY63" i="16"/>
  <c r="U62" i="16"/>
  <c r="AI64" i="16"/>
  <c r="AI65" i="16" s="1"/>
  <c r="AI67" i="16" s="1"/>
  <c r="F19" i="14" s="1"/>
  <c r="U61" i="16"/>
  <c r="BI63" i="16"/>
  <c r="AM64" i="16"/>
  <c r="AM65" i="16" s="1"/>
  <c r="AM67" i="16" s="1"/>
  <c r="F21" i="14" s="1"/>
  <c r="W64" i="16"/>
  <c r="W65" i="16" s="1"/>
  <c r="W67" i="16" s="1"/>
  <c r="F13" i="14" s="1"/>
  <c r="BI62" i="16"/>
  <c r="C63" i="17"/>
  <c r="C64" i="17" s="1"/>
  <c r="C66" i="17" s="1"/>
  <c r="F37" i="14" s="1"/>
  <c r="G37" i="14" s="1"/>
  <c r="C123" i="17"/>
  <c r="C122" i="17"/>
  <c r="G64" i="16"/>
  <c r="G65" i="16" s="1"/>
  <c r="G67" i="16" s="1"/>
  <c r="F5" i="14" s="1"/>
  <c r="AO64" i="16"/>
  <c r="AO65" i="16" s="1"/>
  <c r="AO67" i="16" s="1"/>
  <c r="F22" i="14" s="1"/>
  <c r="AK62" i="16"/>
  <c r="BM61" i="16"/>
  <c r="BM62" i="16"/>
  <c r="AK63" i="16"/>
  <c r="C61" i="18"/>
  <c r="C63" i="18"/>
  <c r="C62" i="18"/>
  <c r="BO64" i="16"/>
  <c r="BO65" i="16" s="1"/>
  <c r="BO67" i="16" s="1"/>
  <c r="AA64" i="16"/>
  <c r="AA65" i="16" s="1"/>
  <c r="AA67" i="16" s="1"/>
  <c r="AG64" i="16"/>
  <c r="AG65" i="16" s="1"/>
  <c r="AG67" i="16" s="1"/>
  <c r="E64" i="16"/>
  <c r="E65" i="16" s="1"/>
  <c r="E67" i="16" s="1"/>
  <c r="AE64" i="16"/>
  <c r="AE65" i="16" s="1"/>
  <c r="AE67" i="16" s="1"/>
  <c r="BC62" i="16"/>
  <c r="C123" i="16"/>
  <c r="C124" i="16"/>
  <c r="BC61" i="16"/>
  <c r="Y61" i="16"/>
  <c r="C64" i="16"/>
  <c r="C65" i="16" s="1"/>
  <c r="C67" i="16" s="1"/>
  <c r="AU64" i="16"/>
  <c r="AU65" i="16" s="1"/>
  <c r="AU67" i="16" s="1"/>
  <c r="Y63" i="16"/>
  <c r="Y62" i="16"/>
  <c r="AS64" i="16"/>
  <c r="AS65" i="16" s="1"/>
  <c r="AS67" i="16" s="1"/>
  <c r="BQ64" i="16" l="1"/>
  <c r="BQ65" i="16" s="1"/>
  <c r="BQ67" i="16" s="1"/>
  <c r="BA64" i="16"/>
  <c r="BA65" i="16" s="1"/>
  <c r="BA67" i="16" s="1"/>
  <c r="Q64" i="16"/>
  <c r="Q65" i="16" s="1"/>
  <c r="Q67" i="16" s="1"/>
  <c r="S64" i="16"/>
  <c r="S65" i="16" s="1"/>
  <c r="S67" i="16" s="1"/>
  <c r="F11" i="14" s="1"/>
  <c r="AQ64" i="16"/>
  <c r="AQ65" i="16" s="1"/>
  <c r="AQ67" i="16" s="1"/>
  <c r="F23" i="14" s="1"/>
  <c r="M64" i="16"/>
  <c r="M65" i="16" s="1"/>
  <c r="M67" i="16" s="1"/>
  <c r="F8" i="14" s="1"/>
  <c r="I64" i="16"/>
  <c r="I65" i="16" s="1"/>
  <c r="I67" i="16" s="1"/>
  <c r="F6" i="14" s="1"/>
  <c r="AW64" i="16"/>
  <c r="AW65" i="16" s="1"/>
  <c r="AW67" i="16" s="1"/>
  <c r="F26" i="14" s="1"/>
  <c r="K64" i="16"/>
  <c r="K65" i="16" s="1"/>
  <c r="K67" i="16" s="1"/>
  <c r="F7" i="14" s="1"/>
  <c r="O64" i="16"/>
  <c r="O65" i="16" s="1"/>
  <c r="O67" i="16" s="1"/>
  <c r="F9" i="14" s="1"/>
  <c r="BE64" i="16"/>
  <c r="BE65" i="16" s="1"/>
  <c r="BE67" i="16" s="1"/>
  <c r="F30" i="14" s="1"/>
  <c r="AY64" i="16"/>
  <c r="AY65" i="16" s="1"/>
  <c r="AY67" i="16" s="1"/>
  <c r="F27" i="14" s="1"/>
  <c r="U64" i="16"/>
  <c r="U65" i="16" s="1"/>
  <c r="U67" i="16" s="1"/>
  <c r="F12" i="14" s="1"/>
  <c r="BI64" i="16"/>
  <c r="BI65" i="16" s="1"/>
  <c r="BI67" i="16" s="1"/>
  <c r="F32" i="14" s="1"/>
  <c r="AK64" i="16"/>
  <c r="AK65" i="16" s="1"/>
  <c r="AK67" i="16" s="1"/>
  <c r="F20" i="14" s="1"/>
  <c r="BM64" i="16"/>
  <c r="BM65" i="16" s="1"/>
  <c r="BM67" i="16" s="1"/>
  <c r="F34" i="14" s="1"/>
  <c r="C124" i="17"/>
  <c r="C125" i="17" s="1"/>
  <c r="C127" i="17" s="1"/>
  <c r="H45" i="14" s="1"/>
  <c r="F17" i="14"/>
  <c r="F36" i="14"/>
  <c r="F3" i="14"/>
  <c r="F16" i="14"/>
  <c r="F18" i="14"/>
  <c r="F15" i="14"/>
  <c r="F35" i="14"/>
  <c r="F24" i="14"/>
  <c r="F4" i="14"/>
  <c r="F28" i="14"/>
  <c r="F10" i="14"/>
  <c r="F25" i="14"/>
  <c r="F33" i="14"/>
  <c r="C64" i="18"/>
  <c r="C65" i="18" s="1"/>
  <c r="C67" i="18" s="1"/>
  <c r="C125" i="16"/>
  <c r="C126" i="16" s="1"/>
  <c r="C128" i="16" s="1"/>
  <c r="H44" i="14" s="1"/>
  <c r="BC64" i="16"/>
  <c r="BC65" i="16" s="1"/>
  <c r="BC67" i="16" s="1"/>
  <c r="Y64" i="16"/>
  <c r="Y65" i="16" s="1"/>
  <c r="Y67" i="16" s="1"/>
  <c r="H46" i="14" l="1"/>
  <c r="F38" i="14"/>
  <c r="G38" i="14" s="1"/>
  <c r="H38" i="14" s="1"/>
  <c r="F14" i="14"/>
  <c r="F29" i="14"/>
  <c r="G21" i="14" l="1"/>
  <c r="H21" i="14" s="1"/>
  <c r="G15" i="14"/>
  <c r="H15" i="14" s="1"/>
  <c r="G4" i="14"/>
  <c r="H4" i="14" s="1"/>
  <c r="G28" i="14" l="1"/>
  <c r="H28" i="14" s="1"/>
  <c r="G22" i="14"/>
  <c r="H22" i="14" s="1"/>
  <c r="G11" i="14"/>
  <c r="H11" i="14" s="1"/>
  <c r="G24" i="14"/>
  <c r="H24" i="14" s="1"/>
  <c r="G29" i="14"/>
  <c r="H29" i="14" s="1"/>
  <c r="G18" i="14"/>
  <c r="H18" i="14" s="1"/>
  <c r="G35" i="14"/>
  <c r="H35" i="14" s="1"/>
  <c r="G20" i="14"/>
  <c r="H20" i="14" s="1"/>
  <c r="G19" i="14"/>
  <c r="H19" i="14" s="1"/>
  <c r="G17" i="14"/>
  <c r="H17" i="14" s="1"/>
  <c r="G36" i="14"/>
  <c r="H36" i="14" s="1"/>
  <c r="G26" i="14"/>
  <c r="H26" i="14" s="1"/>
  <c r="G34" i="14"/>
  <c r="H34" i="14" s="1"/>
  <c r="G27" i="14"/>
  <c r="H27" i="14" s="1"/>
  <c r="G25" i="14"/>
  <c r="H25" i="14" s="1"/>
  <c r="G33" i="14"/>
  <c r="H33" i="14" s="1"/>
  <c r="G30" i="14"/>
  <c r="H30" i="14" s="1"/>
  <c r="G23" i="14"/>
  <c r="H23" i="14" s="1"/>
  <c r="G32" i="14"/>
  <c r="H32" i="14" s="1"/>
  <c r="G16" i="14"/>
  <c r="H16" i="14" s="1"/>
  <c r="G9" i="14"/>
  <c r="H9" i="14" s="1"/>
  <c r="G14" i="14"/>
  <c r="H14" i="14" s="1"/>
  <c r="G10" i="14"/>
  <c r="H10" i="14" s="1"/>
  <c r="H37" i="14"/>
  <c r="G5" i="14" l="1"/>
  <c r="H5" i="14" s="1"/>
  <c r="G8" i="14"/>
  <c r="H8" i="14" s="1"/>
  <c r="G12" i="14"/>
  <c r="H12" i="14" s="1"/>
  <c r="G6" i="14" l="1"/>
  <c r="H6" i="14" s="1"/>
  <c r="G13" i="14"/>
  <c r="H13" i="14" s="1"/>
  <c r="G3" i="14"/>
  <c r="G7" i="14"/>
  <c r="H7" i="14" s="1"/>
  <c r="G40" i="14" l="1"/>
  <c r="H3" i="14"/>
  <c r="H40" i="14" s="1"/>
  <c r="H48"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Gilmar Macena Pereira</author>
    <author>Usuário</author>
  </authors>
  <commentList>
    <comment ref="A30" authorId="0" shapeId="0" xr:uid="{00000000-0006-0000-0100-000001000000}">
      <text>
        <r>
          <rPr>
            <b/>
            <sz val="12"/>
            <color indexed="81"/>
            <rFont val="Segoe UI"/>
            <family val="2"/>
          </rPr>
          <t>Raciocínio: 0,54% durante 60 meses é o mesmo que 1,94% nos primeiros 12 meses + (10% de 1,94) x 4 nos 48 meses subsequentes
Base de Cálculo: (1,94% + 0,194+0,194+0,194+0,194)/5 = 0,54%</t>
        </r>
      </text>
    </comment>
    <comment ref="B114" authorId="1" shapeId="0" xr:uid="{00000000-0006-0000-0100-000002000000}">
      <text>
        <r>
          <rPr>
            <b/>
            <sz val="12"/>
            <color indexed="81"/>
            <rFont val="Segoe UI"/>
            <family val="2"/>
          </rPr>
          <t xml:space="preserve">Somam-se as HE (horas extras) dos fins de semana informado no TR (total de 249 HE). Para se chegar a uma jornada de 190h/m, sendo a jornada informada de 150h/m precisa-se de mais 40h/m. Desta forma, deve-se utilizar o valor total das HE’s e dividir por 40 HE, ou seja, 249:40=6,225. Despreza-se as casas após a vírgula por não completar uma jornada de 190h/mensais. Nesse caso, o empregado poderá fazer HE durante 6 (seis) meses.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Gilmar Macena Pereira</author>
  </authors>
  <commentList>
    <comment ref="A30" authorId="0" shapeId="0" xr:uid="{00000000-0006-0000-0200-000001000000}">
      <text>
        <r>
          <rPr>
            <b/>
            <sz val="12"/>
            <color indexed="81"/>
            <rFont val="Segoe UI"/>
            <family val="2"/>
          </rPr>
          <t>Raciocínio: 1,07% durante 24 meses é o mesmo que 1,94% nos primeiros 12 meses (10% de 1,94) nos 12 meses subsequentes
Base de Cálculo: 1,94% + 0,194%)/2 = 1,07%</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Mário Antônio de Barros Filho</author>
    <author>Gilmar Macena Pereira</author>
  </authors>
  <commentList>
    <comment ref="B1" authorId="0" shapeId="0" xr:uid="{19F73658-7F16-4050-8058-5296051D0E40}">
      <text>
        <r>
          <rPr>
            <b/>
            <sz val="10"/>
            <color indexed="10"/>
            <rFont val="Segoe UI"/>
            <family val="2"/>
          </rPr>
          <t>Verificar Termo Aditivo a Convenção Coletiva de Trabalho - CCT 2025/2025 - Registro no MET: MG001362/2025. - Correção</t>
        </r>
        <r>
          <rPr>
            <b/>
            <sz val="9"/>
            <color indexed="81"/>
            <rFont val="Segoe UI"/>
            <charset val="1"/>
          </rPr>
          <t xml:space="preserve">
</t>
        </r>
        <r>
          <rPr>
            <sz val="9"/>
            <color indexed="81"/>
            <rFont val="Segoe UI"/>
            <charset val="1"/>
          </rPr>
          <t xml:space="preserve">
</t>
        </r>
      </text>
    </comment>
    <comment ref="A30" authorId="1" shapeId="0" xr:uid="{00000000-0006-0000-0300-000001000000}">
      <text>
        <r>
          <rPr>
            <b/>
            <sz val="12"/>
            <color indexed="81"/>
            <rFont val="Segoe UI"/>
            <family val="2"/>
          </rPr>
          <t>Raciocínio: 1,07% durante 24 meses é o mesmo que 1,94% nos primeiros 12 meses (10% de 1,94) nos 12 meses subsequentes
Base de Cálculo: 1,94% + 0,194%)/2 = 1,07%</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Mário Antônio de Barros Filho</author>
  </authors>
  <commentList>
    <comment ref="D16" authorId="0" shapeId="0" xr:uid="{FFB81791-9C07-471B-9B8B-5C7857ABCCE6}">
      <text>
        <r>
          <rPr>
            <sz val="9"/>
            <color indexed="81"/>
            <rFont val="Segoe UI"/>
            <charset val="1"/>
          </rPr>
          <t xml:space="preserve">Média Aritmética
</t>
        </r>
      </text>
    </comment>
  </commentList>
</comments>
</file>

<file path=xl/sharedStrings.xml><?xml version="1.0" encoding="utf-8"?>
<sst xmlns="http://schemas.openxmlformats.org/spreadsheetml/2006/main" count="1367" uniqueCount="188">
  <si>
    <t>Região B</t>
  </si>
  <si>
    <t>Planilha</t>
  </si>
  <si>
    <t>CCT</t>
  </si>
  <si>
    <t>Município</t>
  </si>
  <si>
    <t>Horas
Semanais</t>
  </si>
  <si>
    <t>Qtde.
Funcionários</t>
  </si>
  <si>
    <t>Valor Unitário
Mensal</t>
  </si>
  <si>
    <t>Valor Total
mensal</t>
  </si>
  <si>
    <t>Valor Total 
24 meses</t>
  </si>
  <si>
    <t>B-I</t>
  </si>
  <si>
    <t>B-II</t>
  </si>
  <si>
    <t>B-III</t>
  </si>
  <si>
    <t>B-IV</t>
  </si>
  <si>
    <t>Equipamentos</t>
  </si>
  <si>
    <t>Total</t>
  </si>
  <si>
    <t>Jornada Extraordinária</t>
  </si>
  <si>
    <t>Total das HE</t>
  </si>
  <si>
    <t>Valor total do Contrato</t>
  </si>
  <si>
    <t>Salário integral</t>
  </si>
  <si>
    <t>Categoria profissional</t>
  </si>
  <si>
    <t>Faxineira</t>
  </si>
  <si>
    <t>Varginha</t>
  </si>
  <si>
    <t>Itajubá</t>
  </si>
  <si>
    <t>Lavras</t>
  </si>
  <si>
    <t>Pouso Alegre</t>
  </si>
  <si>
    <t>Três Corações</t>
  </si>
  <si>
    <t>Aiuruoca</t>
  </si>
  <si>
    <t>Alfenas</t>
  </si>
  <si>
    <t>Alpinópolis</t>
  </si>
  <si>
    <t>Andradas</t>
  </si>
  <si>
    <t>Andrelândia</t>
  </si>
  <si>
    <t>Areado</t>
  </si>
  <si>
    <t>Boa Esperança</t>
  </si>
  <si>
    <t>Bom Sucesso</t>
  </si>
  <si>
    <t>Candeias</t>
  </si>
  <si>
    <t>Carmo do Rio Claro</t>
  </si>
  <si>
    <t>Cristina</t>
  </si>
  <si>
    <t>Cruzília</t>
  </si>
  <si>
    <t>Extrema</t>
  </si>
  <si>
    <t>Guapé</t>
  </si>
  <si>
    <t>Itamonte</t>
  </si>
  <si>
    <t>Itanhandu</t>
  </si>
  <si>
    <t>Lambari</t>
  </si>
  <si>
    <t>Machado</t>
  </si>
  <si>
    <t>Monte Santo de Minas</t>
  </si>
  <si>
    <t>Nepomuceno</t>
  </si>
  <si>
    <t>Ouro Fino</t>
  </si>
  <si>
    <t>Paraisópolis</t>
  </si>
  <si>
    <t>Perdões</t>
  </si>
  <si>
    <t>Piumhi</t>
  </si>
  <si>
    <t>Pratápolis</t>
  </si>
  <si>
    <t>Santa Rita do Sapucaí</t>
  </si>
  <si>
    <t>São Gonçalo do Sapucaí</t>
  </si>
  <si>
    <t>São Sebastião do Paraíso</t>
  </si>
  <si>
    <t>Três Pontas</t>
  </si>
  <si>
    <t>Carga Horária Semanal (2ªa 6ª)</t>
  </si>
  <si>
    <t>MONTANTE "A"</t>
  </si>
  <si>
    <t>DISCRIMINAÇÃO</t>
  </si>
  <si>
    <t>Valor</t>
  </si>
  <si>
    <t>1. Remuneração (=1.1 + 1.2+ 1.3+1.4)</t>
  </si>
  <si>
    <t>1.1. Salário</t>
  </si>
  <si>
    <t>1.2 Adicional de insalubridade: para limpeza de 
banheiros públicos e coletivos no percentual de 
40% sobre o salário mínino;</t>
  </si>
  <si>
    <t>1.3 - Adicional (outros)</t>
  </si>
  <si>
    <t>1.4 - Adicional (outros)</t>
  </si>
  <si>
    <t>2. Encargos Sociais incidentes 
sobre o valor do salário</t>
  </si>
  <si>
    <t>2.1. Grupo “A”</t>
  </si>
  <si>
    <t>Percentual</t>
  </si>
  <si>
    <t xml:space="preserve">a. INSS </t>
  </si>
  <si>
    <t>b. SESI/SESC</t>
  </si>
  <si>
    <t>c. SENAI/SENAC</t>
  </si>
  <si>
    <t>d. INCRA</t>
  </si>
  <si>
    <t>e. Salário-Educação</t>
  </si>
  <si>
    <t>f. FGTS</t>
  </si>
  <si>
    <t>g. RAT Ajustado</t>
  </si>
  <si>
    <t>h. SEBRAE</t>
  </si>
  <si>
    <t>2.2. Grupo “B”</t>
  </si>
  <si>
    <t>a. Férias e abono de férias (de 11,11 a 11,91)</t>
  </si>
  <si>
    <t>b. Auxílio-Doença</t>
  </si>
  <si>
    <t>c. Licença maternidade/paternidade</t>
  </si>
  <si>
    <t>d. Faltas legais</t>
  </si>
  <si>
    <t>e. Acidentes de trabalho</t>
  </si>
  <si>
    <t>f. Aviso prévio</t>
  </si>
  <si>
    <t>g. 13º. Salário (de 8,33 a 8,93)</t>
  </si>
  <si>
    <t>2.3. Grupo “C”</t>
  </si>
  <si>
    <t>a. Aviso prévio indenizado</t>
  </si>
  <si>
    <t>b. Indenização adicional</t>
  </si>
  <si>
    <t>c. Indenização (rescisões sem justa causa) - de 3,44</t>
  </si>
  <si>
    <t>2.4. Grupo “D”</t>
  </si>
  <si>
    <t>a. Incidência dos encargos do Grupo “A”
 sobre os itens do Grupo “B”</t>
  </si>
  <si>
    <t>VALOR TOTAL DOS ENCARGOS SOCIAIS</t>
  </si>
  <si>
    <t>VALOR GLOBAL DA MÃO-DE-OBRA</t>
  </si>
  <si>
    <t>MONTANTE "B"</t>
  </si>
  <si>
    <t>Itens</t>
  </si>
  <si>
    <t>Unitário</t>
  </si>
  <si>
    <t>1. Vale-Transporte: {[(valor do vale x 22 dias 
(segunda a sexta)]  x 2 vales]-[6% do salário básico]}</t>
  </si>
  <si>
    <t>Não cotado ou não existe</t>
  </si>
  <si>
    <t>2. Auxílio Alimentação - Vale alimentação  
(JORNADA = ou &gt; 190H ou 12x36) 22 dias x 
valor do vale com desconto de 20%</t>
  </si>
  <si>
    <t>Não aplica</t>
  </si>
  <si>
    <t>3. Auxílio Alimentação - Vale alimentação  (Valor Mensal único)</t>
  </si>
  <si>
    <t>Não se aplica</t>
  </si>
  <si>
    <t>4. PQM</t>
  </si>
  <si>
    <t>5. Programa de assistência familiar/PAF</t>
  </si>
  <si>
    <t>6. Seguro de vida em grupo</t>
  </si>
  <si>
    <t>7. Uniformes</t>
  </si>
  <si>
    <t>10. Outros (especificar)</t>
  </si>
  <si>
    <t>11. Outros (especificar)</t>
  </si>
  <si>
    <t>TOTAL DO MONTANTE “B”</t>
  </si>
  <si>
    <t>SOMA "A" + "B"</t>
  </si>
  <si>
    <t>MONTANTE "C"</t>
  </si>
  <si>
    <t>1. Despesas administrativas/operacionais</t>
  </si>
  <si>
    <t>2. Lucro</t>
  </si>
  <si>
    <t>3. Tributos indiretos</t>
  </si>
  <si>
    <t>3.1. ISSQN sobre faturamento</t>
  </si>
  <si>
    <t>3.2. COFINS sobre faturamento</t>
  </si>
  <si>
    <t>3.3. PIS sobre faturamento</t>
  </si>
  <si>
    <t>Soma dos Tributos indiretos</t>
  </si>
  <si>
    <t>Taxa Global de Administração (1+2+3)</t>
  </si>
  <si>
    <t>VALORES UNITÁRIOS</t>
  </si>
  <si>
    <t>Hora Extra</t>
  </si>
  <si>
    <t>1. Remuneração (=1.4+1.5)</t>
  </si>
  <si>
    <t>1.1. Salário Integral</t>
  </si>
  <si>
    <t>Quantidade</t>
  </si>
  <si>
    <t>Valor unitário</t>
  </si>
  <si>
    <t>1.4. Horas-extras 50%</t>
  </si>
  <si>
    <t>1.5. Horas extras 100%</t>
  </si>
  <si>
    <t>c. Indenização (rescisões sem justa 
causa) - de 3,44</t>
  </si>
  <si>
    <t>a. Incidência dos encargos do Grupo “A” 
sobre os itens do Grupo “B”</t>
  </si>
  <si>
    <t>Qte Vales</t>
  </si>
  <si>
    <t>Valor total</t>
  </si>
  <si>
    <t>1. Vale-Transporte: 42 dias (18 sábados e 24 domingos ou 
feriados) x 2 vales x 1 funcionários x valor do VT (R$4,20)</t>
  </si>
  <si>
    <t>2 . Alimentação: 6 meses x 1 vale x 26 dias por mês x 1 funcionário x valor do vale</t>
  </si>
  <si>
    <t>_________________________________________</t>
  </si>
  <si>
    <t>_______________</t>
  </si>
  <si>
    <t>______</t>
  </si>
  <si>
    <t>__</t>
  </si>
  <si>
    <t>Poços de Caldas</t>
  </si>
  <si>
    <t>9. Outros</t>
  </si>
  <si>
    <t>10. Outros</t>
  </si>
  <si>
    <t>11. Outros</t>
  </si>
  <si>
    <t>Região</t>
  </si>
  <si>
    <t>Cidade</t>
  </si>
  <si>
    <t>1. Vale-Transporte: 27 dias (11 sábados e 16 domingos ou feriados)
 x 2 vales x 1 funcionários x valor do VT (R$4,50)</t>
  </si>
  <si>
    <t>2 . Alimentação: 27 dias (11 sábados e 16 domingos ou feriados) 
x 1 vale x 1 funcionários x valor do vale x 
valor do vale com desconto de 20%</t>
  </si>
  <si>
    <t>___</t>
  </si>
  <si>
    <t>São Lourenço</t>
  </si>
  <si>
    <t>9. Programa de Assistência Odontológica *</t>
  </si>
  <si>
    <r>
      <t xml:space="preserve"> PLANILHA ORÇAMENTÁRIA - </t>
    </r>
    <r>
      <rPr>
        <b/>
        <sz val="9"/>
        <rFont val="Tahoma"/>
        <family val="2"/>
      </rPr>
      <t>EQUIPAMENTOS</t>
    </r>
  </si>
  <si>
    <t>EQUIPAMENTOS/SERVIÇOS GERAIS</t>
  </si>
  <si>
    <t>QUANTIDADE TOTAL</t>
  </si>
  <si>
    <r>
      <t xml:space="preserve">VALOR UNITÁRIO </t>
    </r>
    <r>
      <rPr>
        <b/>
        <sz val="8"/>
        <rFont val="Arial"/>
        <family val="2"/>
      </rPr>
      <t>MENSAL</t>
    </r>
    <r>
      <rPr>
        <sz val="8"/>
        <rFont val="Arial"/>
        <family val="2"/>
      </rPr>
      <t xml:space="preserve">, COBRADO </t>
    </r>
    <r>
      <rPr>
        <b/>
        <sz val="8"/>
        <rFont val="Arial"/>
        <family val="2"/>
      </rPr>
      <t xml:space="preserve">A TÍTULO DE DEPRECIAÇÃO </t>
    </r>
    <r>
      <rPr>
        <sz val="8"/>
        <rFont val="Arial"/>
        <family val="2"/>
      </rPr>
      <t>DO EQUIPAMENTO</t>
    </r>
  </si>
  <si>
    <r>
      <t xml:space="preserve">VALOR TOTAL
</t>
    </r>
    <r>
      <rPr>
        <b/>
        <sz val="8"/>
        <rFont val="Arial"/>
        <family val="2"/>
      </rPr>
      <t>Mensal</t>
    </r>
  </si>
  <si>
    <t>Placa de plástico, indicativa de "Piso Escorregadio"</t>
  </si>
  <si>
    <t>Placa de plástico, indicativa de "banheiro em manutenção"</t>
  </si>
  <si>
    <t>Mangueira de borracha, 30 m</t>
  </si>
  <si>
    <t>Mangueira de borracha, 50 m</t>
  </si>
  <si>
    <t>Enceradeira doméstica ou industrial</t>
  </si>
  <si>
    <t>VALOR TOTAL</t>
  </si>
  <si>
    <t>3.1. ISS sobre faturamento</t>
  </si>
  <si>
    <t>3.3. COFINS sobre faturamento</t>
  </si>
  <si>
    <t>3.4. PIS sobre faturamento</t>
  </si>
  <si>
    <t>Total Mensal</t>
  </si>
  <si>
    <r>
      <t xml:space="preserve">Obs.: Para fins de licitação será adotada, </t>
    </r>
    <r>
      <rPr>
        <b/>
        <sz val="10"/>
        <rFont val="Tahoma"/>
        <family val="2"/>
      </rPr>
      <t>exclusivamente nesta planilha de equipamentos</t>
    </r>
    <r>
      <rPr>
        <sz val="10"/>
        <rFont val="Tahoma"/>
        <family val="2"/>
      </rPr>
      <t xml:space="preserve">, a </t>
    </r>
    <r>
      <rPr>
        <b/>
        <sz val="10"/>
        <rFont val="Tahoma"/>
        <family val="2"/>
      </rPr>
      <t xml:space="preserve">MÉDIA </t>
    </r>
    <r>
      <rPr>
        <sz val="10"/>
        <rFont val="Tahoma"/>
        <family val="2"/>
      </rPr>
      <t xml:space="preserve">das alíquota do ISS utilizada pelos municípios desta região.
Durante a execução do contrato será adotada a alíquota referente ao município onde for prestado o serviço, conforme a legislação vigente. </t>
    </r>
  </si>
  <si>
    <t>I</t>
  </si>
  <si>
    <t>Média Geral dos ISS</t>
  </si>
  <si>
    <t>FAXINEIRA - UNIFORMES/EPI/CRACHÁ</t>
  </si>
  <si>
    <t>TIPO</t>
  </si>
  <si>
    <t>QUANTIDADE ANUAL</t>
  </si>
  <si>
    <t>VALOR UNITÁRIO</t>
  </si>
  <si>
    <t>VALOR TOTAL ANUAL</t>
  </si>
  <si>
    <t>Calças</t>
  </si>
  <si>
    <t>Blusas</t>
  </si>
  <si>
    <t>Par de sapato</t>
  </si>
  <si>
    <t>Crachá</t>
  </si>
  <si>
    <t>EPI</t>
  </si>
  <si>
    <t>VALOR TOTAL MENSAL</t>
  </si>
  <si>
    <t>MG000594/2025</t>
  </si>
  <si>
    <t>Campos Gerais</t>
  </si>
  <si>
    <t>Formiga</t>
  </si>
  <si>
    <t>Itumirim</t>
  </si>
  <si>
    <t>Campanha</t>
  </si>
  <si>
    <t>MG000165/2025</t>
  </si>
  <si>
    <r>
      <t>9. Programa de Assistência Odontológica</t>
    </r>
    <r>
      <rPr>
        <b/>
        <sz val="10"/>
        <rFont val="Tahoma"/>
        <family val="2"/>
      </rPr>
      <t xml:space="preserve"> 
(Apenas para Itajubá, Lavras, Pouso Alegre, Varginha e Três Corações)</t>
    </r>
  </si>
  <si>
    <t>MG000592/2025</t>
  </si>
  <si>
    <t>2. Auxílio Alimentação - Vale alimentação  
(JORNADA = ou &gt; 190H ou 12x36) 22 dias x 
valor do vale com desconto de 20% (cláusula 14ª)</t>
  </si>
  <si>
    <t>8. Materiais e insumos</t>
  </si>
  <si>
    <t>8. Materiais e Insumos</t>
  </si>
  <si>
    <t>2 . Alimentação: 27 dias (11 sábados e 16 domingos ou feriados) x 1 vale x 1 funcionários x valor do vale x 
valor do vale com desconto de 20%</t>
  </si>
  <si>
    <t>8. Materiais de insumo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</si>
</sst>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quot;R$&quot;\ #,##0.00"/>
    <numFmt numFmtId="165" formatCode="[hh]:mm"/>
    <numFmt numFmtId="166" formatCode="_-* #,##0.0000_-;\-* #,##0.0000_-;_-* &quot;-&quot;??_-;_-@_-"/>
    <numFmt numFmtId="167" formatCode="&quot;R$&quot;\ #,##0.00;[Red]&quot;R$&quot;\ #,##0.00"/>
    <numFmt numFmtId="168" formatCode="0.000"/>
  </numFmts>
  <fonts count="22" x14ac:knownFonts="1">
    <font>
      <sz val="11"/>
      <color theme="1"/>
      <name val="Calibri"/>
      <family val="2"/>
      <scheme val="minor"/>
    </font>
    <font>
      <b/>
      <sz val="11"/>
      <color theme="1"/>
      <name val="Calibri"/>
      <family val="2"/>
      <scheme val="minor"/>
    </font>
    <font>
      <sz val="11"/>
      <color theme="1"/>
      <name val="Calibri"/>
      <family val="2"/>
      <scheme val="minor"/>
    </font>
    <font>
      <b/>
      <sz val="10"/>
      <color indexed="12"/>
      <name val="Tahoma"/>
      <family val="2"/>
    </font>
    <font>
      <sz val="10"/>
      <name val="Tahoma"/>
      <family val="2"/>
    </font>
    <font>
      <b/>
      <sz val="10"/>
      <name val="Tahoma"/>
      <family val="2"/>
    </font>
    <font>
      <b/>
      <sz val="10"/>
      <name val="Arial"/>
      <family val="2"/>
    </font>
    <font>
      <b/>
      <sz val="10"/>
      <color indexed="18"/>
      <name val="Tahoma"/>
      <family val="2"/>
    </font>
    <font>
      <sz val="10"/>
      <color indexed="18"/>
      <name val="Tahoma"/>
      <family val="2"/>
    </font>
    <font>
      <sz val="9"/>
      <name val="Verdana"/>
      <family val="2"/>
    </font>
    <font>
      <b/>
      <sz val="12"/>
      <name val="Tahoma"/>
      <family val="2"/>
    </font>
    <font>
      <sz val="9"/>
      <name val="Tahoma"/>
      <family val="2"/>
    </font>
    <font>
      <b/>
      <sz val="9"/>
      <name val="Tahoma"/>
      <family val="2"/>
    </font>
    <font>
      <sz val="10"/>
      <name val="Arial"/>
      <family val="2"/>
    </font>
    <font>
      <sz val="8"/>
      <name val="Tahoma"/>
      <family val="2"/>
    </font>
    <font>
      <sz val="8"/>
      <name val="Arial"/>
      <family val="2"/>
    </font>
    <font>
      <b/>
      <sz val="8"/>
      <name val="Arial"/>
      <family val="2"/>
    </font>
    <font>
      <b/>
      <sz val="12"/>
      <color indexed="81"/>
      <name val="Segoe UI"/>
      <family val="2"/>
    </font>
    <font>
      <sz val="40"/>
      <color theme="1"/>
      <name val="Calibri"/>
      <family val="2"/>
      <scheme val="minor"/>
    </font>
    <font>
      <sz val="9"/>
      <color indexed="81"/>
      <name val="Segoe UI"/>
      <charset val="1"/>
    </font>
    <font>
      <b/>
      <sz val="9"/>
      <color indexed="81"/>
      <name val="Segoe UI"/>
      <charset val="1"/>
    </font>
    <font>
      <b/>
      <sz val="10"/>
      <color indexed="10"/>
      <name val="Segoe UI"/>
      <family val="2"/>
    </font>
  </fonts>
  <fills count="1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indexed="9"/>
        <bgColor indexed="64"/>
      </patternFill>
    </fill>
    <fill>
      <patternFill patternType="solid">
        <fgColor indexed="22"/>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59999389629810485"/>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bottom style="thin">
        <color indexed="8"/>
      </bottom>
      <diagonal/>
    </border>
    <border>
      <left style="thin">
        <color indexed="8"/>
      </left>
      <right style="medium">
        <color indexed="8"/>
      </right>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s>
  <cellStyleXfs count="4">
    <xf numFmtId="0" fontId="0" fillId="0" borderId="0"/>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cellStyleXfs>
  <cellXfs count="251">
    <xf numFmtId="0" fontId="0" fillId="0" borderId="0" xfId="0"/>
    <xf numFmtId="164" fontId="3" fillId="2" borderId="0" xfId="2" applyNumberFormat="1" applyFont="1" applyFill="1" applyBorder="1" applyAlignment="1" applyProtection="1">
      <alignment horizontal="center" vertical="center"/>
    </xf>
    <xf numFmtId="44" fontId="0" fillId="2" borderId="0" xfId="2" applyFont="1" applyFill="1" applyBorder="1" applyAlignment="1" applyProtection="1">
      <alignment horizontal="center" vertical="center"/>
    </xf>
    <xf numFmtId="2" fontId="5" fillId="0" borderId="1" xfId="2" applyNumberFormat="1" applyFont="1" applyFill="1" applyBorder="1" applyAlignment="1" applyProtection="1">
      <alignment horizontal="center" vertical="center"/>
    </xf>
    <xf numFmtId="2" fontId="6" fillId="0" borderId="1" xfId="1" applyNumberFormat="1" applyFont="1" applyFill="1" applyBorder="1" applyAlignment="1" applyProtection="1">
      <alignment horizontal="center" vertical="center"/>
    </xf>
    <xf numFmtId="2" fontId="7" fillId="0" borderId="1" xfId="2" applyNumberFormat="1" applyFont="1" applyFill="1" applyBorder="1" applyAlignment="1" applyProtection="1">
      <alignment horizontal="center" vertical="center"/>
    </xf>
    <xf numFmtId="2" fontId="5" fillId="0" borderId="1" xfId="1" applyNumberFormat="1" applyFont="1" applyFill="1" applyBorder="1" applyAlignment="1" applyProtection="1">
      <alignment horizontal="center" vertical="center"/>
    </xf>
    <xf numFmtId="2" fontId="8" fillId="0" borderId="1" xfId="2" applyNumberFormat="1" applyFont="1" applyFill="1" applyBorder="1" applyAlignment="1" applyProtection="1">
      <alignment horizontal="center" vertical="center"/>
    </xf>
    <xf numFmtId="0" fontId="1" fillId="2" borderId="0" xfId="0" applyFont="1" applyFill="1"/>
    <xf numFmtId="0" fontId="0" fillId="2" borderId="0" xfId="0" applyFill="1"/>
    <xf numFmtId="2" fontId="0" fillId="2" borderId="0" xfId="0" applyNumberFormat="1" applyFill="1"/>
    <xf numFmtId="43" fontId="0" fillId="2" borderId="1" xfId="3" applyFont="1" applyFill="1" applyBorder="1"/>
    <xf numFmtId="2" fontId="6" fillId="0" borderId="1" xfId="1" applyNumberFormat="1" applyFont="1" applyFill="1" applyBorder="1" applyAlignment="1" applyProtection="1">
      <alignment horizontal="center" vertical="top"/>
    </xf>
    <xf numFmtId="4" fontId="8" fillId="0" borderId="1" xfId="2" applyNumberFormat="1" applyFont="1" applyFill="1" applyBorder="1" applyAlignment="1" applyProtection="1">
      <alignment horizontal="center" vertical="center"/>
    </xf>
    <xf numFmtId="10" fontId="4" fillId="7" borderId="1" xfId="1" applyNumberFormat="1" applyFont="1" applyFill="1" applyBorder="1" applyAlignment="1" applyProtection="1">
      <alignment horizontal="center" vertical="center"/>
      <protection locked="0"/>
    </xf>
    <xf numFmtId="4" fontId="3" fillId="0" borderId="1" xfId="2" applyNumberFormat="1" applyFont="1" applyFill="1" applyBorder="1" applyAlignment="1" applyProtection="1">
      <alignment horizontal="center" vertical="center"/>
    </xf>
    <xf numFmtId="0" fontId="1" fillId="2" borderId="0" xfId="0" applyFont="1" applyFill="1" applyAlignment="1">
      <alignment horizontal="center" vertical="center"/>
    </xf>
    <xf numFmtId="43" fontId="0" fillId="2" borderId="8" xfId="3" applyFont="1" applyFill="1" applyBorder="1"/>
    <xf numFmtId="43" fontId="0" fillId="2" borderId="9" xfId="3" applyFont="1" applyFill="1" applyBorder="1"/>
    <xf numFmtId="43" fontId="0" fillId="2" borderId="11" xfId="3" applyFont="1" applyFill="1" applyBorder="1"/>
    <xf numFmtId="0" fontId="0" fillId="2" borderId="12" xfId="0" applyFill="1" applyBorder="1" applyAlignment="1">
      <alignment horizontal="center" vertical="center"/>
    </xf>
    <xf numFmtId="43" fontId="0" fillId="2" borderId="13" xfId="3" applyFont="1" applyFill="1" applyBorder="1"/>
    <xf numFmtId="44" fontId="1" fillId="11" borderId="14" xfId="0" applyNumberFormat="1" applyFont="1" applyFill="1" applyBorder="1" applyAlignment="1">
      <alignment horizontal="center" vertical="center" wrapText="1"/>
    </xf>
    <xf numFmtId="0" fontId="1" fillId="8" borderId="13" xfId="0" applyFont="1" applyFill="1" applyBorder="1" applyAlignment="1">
      <alignment horizontal="center" vertical="center"/>
    </xf>
    <xf numFmtId="0" fontId="1" fillId="8" borderId="13" xfId="0" applyFont="1" applyFill="1" applyBorder="1" applyAlignment="1">
      <alignment horizontal="center" vertical="center" wrapText="1"/>
    </xf>
    <xf numFmtId="0" fontId="1" fillId="8" borderId="14" xfId="0" applyFont="1" applyFill="1" applyBorder="1" applyAlignment="1">
      <alignment horizontal="center" vertical="center" wrapText="1"/>
    </xf>
    <xf numFmtId="1" fontId="0" fillId="2" borderId="8" xfId="3" applyNumberFormat="1" applyFont="1" applyFill="1" applyBorder="1" applyAlignment="1">
      <alignment horizontal="center"/>
    </xf>
    <xf numFmtId="1" fontId="0" fillId="2" borderId="1" xfId="3" applyNumberFormat="1" applyFont="1" applyFill="1" applyBorder="1" applyAlignment="1">
      <alignment horizontal="center"/>
    </xf>
    <xf numFmtId="10" fontId="4" fillId="12" borderId="1" xfId="1" applyNumberFormat="1" applyFont="1" applyFill="1" applyBorder="1" applyAlignment="1" applyProtection="1">
      <alignment horizontal="center" vertical="center"/>
      <protection locked="0"/>
    </xf>
    <xf numFmtId="10" fontId="4" fillId="12" borderId="1" xfId="1" applyNumberFormat="1" applyFont="1" applyFill="1" applyBorder="1" applyAlignment="1" applyProtection="1">
      <alignment horizontal="center" vertical="center" wrapText="1"/>
      <protection locked="0"/>
    </xf>
    <xf numFmtId="10" fontId="4" fillId="13" borderId="1" xfId="1" applyNumberFormat="1" applyFont="1" applyFill="1" applyBorder="1" applyAlignment="1" applyProtection="1">
      <alignment horizontal="center" vertical="center"/>
      <protection locked="0"/>
    </xf>
    <xf numFmtId="10" fontId="4" fillId="13" borderId="1" xfId="1" applyNumberFormat="1" applyFont="1" applyFill="1" applyBorder="1" applyAlignment="1" applyProtection="1">
      <alignment horizontal="center" vertical="center" wrapText="1"/>
      <protection locked="0"/>
    </xf>
    <xf numFmtId="166" fontId="0" fillId="2" borderId="13" xfId="3" applyNumberFormat="1" applyFont="1" applyFill="1" applyBorder="1"/>
    <xf numFmtId="166" fontId="0" fillId="2" borderId="14" xfId="3" applyNumberFormat="1" applyFont="1" applyFill="1" applyBorder="1"/>
    <xf numFmtId="0" fontId="1" fillId="8" borderId="12" xfId="0" applyFont="1" applyFill="1" applyBorder="1" applyAlignment="1">
      <alignment horizontal="center" vertical="center" wrapText="1"/>
    </xf>
    <xf numFmtId="0" fontId="0" fillId="2" borderId="19" xfId="0" applyFill="1" applyBorder="1" applyAlignment="1">
      <alignment horizontal="center" vertical="center"/>
    </xf>
    <xf numFmtId="2" fontId="0" fillId="2" borderId="5" xfId="0" applyNumberFormat="1" applyFill="1" applyBorder="1"/>
    <xf numFmtId="44" fontId="1" fillId="2" borderId="20" xfId="2" applyFont="1" applyFill="1" applyBorder="1"/>
    <xf numFmtId="0" fontId="0" fillId="2" borderId="8" xfId="0" applyFill="1" applyBorder="1" applyAlignment="1">
      <alignment horizontal="center"/>
    </xf>
    <xf numFmtId="0" fontId="0" fillId="2" borderId="1" xfId="0" applyFill="1" applyBorder="1" applyAlignment="1">
      <alignment horizontal="center"/>
    </xf>
    <xf numFmtId="0" fontId="5" fillId="6" borderId="1" xfId="0" applyFont="1" applyFill="1" applyBorder="1" applyAlignment="1">
      <alignment vertical="center"/>
    </xf>
    <xf numFmtId="0" fontId="4" fillId="2" borderId="0" xfId="0" applyFont="1" applyFill="1" applyAlignment="1">
      <alignment vertical="center"/>
    </xf>
    <xf numFmtId="0" fontId="5" fillId="0" borderId="1" xfId="0" applyFont="1" applyBorder="1" applyAlignment="1">
      <alignment horizontal="left" vertical="center"/>
    </xf>
    <xf numFmtId="0" fontId="0" fillId="2" borderId="0" xfId="0" applyFill="1" applyAlignment="1">
      <alignment vertical="center"/>
    </xf>
    <xf numFmtId="0" fontId="5" fillId="0" borderId="1" xfId="0" applyFont="1" applyBorder="1" applyAlignment="1">
      <alignment horizontal="left" vertical="center" wrapText="1"/>
    </xf>
    <xf numFmtId="0" fontId="5" fillId="5" borderId="1" xfId="0" applyFont="1" applyFill="1" applyBorder="1" applyAlignment="1">
      <alignment vertical="center" wrapText="1"/>
    </xf>
    <xf numFmtId="0" fontId="5" fillId="0" borderId="1" xfId="0" applyFont="1" applyBorder="1" applyAlignment="1">
      <alignment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2" borderId="1" xfId="0" applyFont="1" applyFill="1" applyBorder="1" applyAlignment="1">
      <alignment vertical="center" wrapText="1"/>
    </xf>
    <xf numFmtId="2" fontId="5" fillId="0" borderId="1" xfId="0" applyNumberFormat="1" applyFont="1" applyBorder="1" applyAlignment="1">
      <alignment horizontal="center" vertical="center"/>
    </xf>
    <xf numFmtId="10" fontId="8" fillId="0" borderId="7" xfId="1" applyNumberFormat="1" applyFont="1" applyBorder="1" applyAlignment="1" applyProtection="1">
      <alignment horizontal="center" vertical="top"/>
    </xf>
    <xf numFmtId="10" fontId="3" fillId="0" borderId="1" xfId="1" applyNumberFormat="1" applyFont="1" applyBorder="1" applyAlignment="1" applyProtection="1">
      <alignment horizontal="center" vertical="center"/>
    </xf>
    <xf numFmtId="2" fontId="3" fillId="0" borderId="1" xfId="0" applyNumberFormat="1" applyFont="1" applyBorder="1" applyAlignment="1">
      <alignment horizontal="center" vertical="center"/>
    </xf>
    <xf numFmtId="0" fontId="4" fillId="4" borderId="1" xfId="0" applyFont="1" applyFill="1" applyBorder="1" applyAlignment="1">
      <alignment horizontal="left" vertical="center" wrapText="1"/>
    </xf>
    <xf numFmtId="43" fontId="4" fillId="0" borderId="1" xfId="3" applyFont="1" applyFill="1" applyBorder="1" applyAlignment="1" applyProtection="1">
      <alignment vertical="center"/>
    </xf>
    <xf numFmtId="2" fontId="4" fillId="0" borderId="1" xfId="0" applyNumberFormat="1" applyFont="1" applyBorder="1" applyAlignment="1">
      <alignment horizontal="left" vertical="center" wrapText="1"/>
    </xf>
    <xf numFmtId="2" fontId="4" fillId="0" borderId="1" xfId="2" applyNumberFormat="1" applyFont="1" applyFill="1" applyBorder="1" applyAlignment="1" applyProtection="1">
      <alignment vertical="center"/>
    </xf>
    <xf numFmtId="2" fontId="4" fillId="0" borderId="1" xfId="0" applyNumberFormat="1" applyFont="1" applyBorder="1" applyAlignment="1">
      <alignment vertical="center"/>
    </xf>
    <xf numFmtId="0" fontId="5" fillId="0" borderId="1" xfId="0" applyFont="1" applyBorder="1" applyAlignment="1">
      <alignment horizontal="center" vertical="center" wrapText="1"/>
    </xf>
    <xf numFmtId="2" fontId="5" fillId="0" borderId="1" xfId="0" applyNumberFormat="1" applyFont="1" applyBorder="1" applyAlignment="1">
      <alignment horizontal="left" vertical="center" wrapText="1"/>
    </xf>
    <xf numFmtId="10" fontId="7" fillId="0" borderId="1" xfId="1" applyNumberFormat="1" applyFont="1" applyBorder="1" applyAlignment="1" applyProtection="1">
      <alignment horizontal="center" vertical="center"/>
    </xf>
    <xf numFmtId="0" fontId="4" fillId="2" borderId="0" xfId="0" applyFont="1" applyFill="1" applyAlignment="1">
      <alignment horizontal="left" vertical="center" wrapText="1"/>
    </xf>
    <xf numFmtId="2" fontId="0" fillId="2" borderId="0" xfId="0" applyNumberFormat="1" applyFill="1" applyAlignment="1">
      <alignment horizontal="center" vertical="center"/>
    </xf>
    <xf numFmtId="2" fontId="0" fillId="2" borderId="0" xfId="0" applyNumberFormat="1" applyFill="1" applyAlignment="1">
      <alignment vertical="center"/>
    </xf>
    <xf numFmtId="0" fontId="0" fillId="2" borderId="0" xfId="0" applyFill="1" applyAlignment="1">
      <alignment horizontal="center" vertical="center"/>
    </xf>
    <xf numFmtId="164" fontId="0" fillId="2" borderId="0" xfId="0" applyNumberFormat="1" applyFill="1" applyAlignment="1">
      <alignment vertical="center"/>
    </xf>
    <xf numFmtId="0" fontId="4" fillId="12" borderId="1" xfId="0" applyFont="1" applyFill="1" applyBorder="1" applyAlignment="1" applyProtection="1">
      <alignment horizontal="left" vertical="center" wrapText="1"/>
      <protection locked="0"/>
    </xf>
    <xf numFmtId="10" fontId="9" fillId="12" borderId="1" xfId="1" applyNumberFormat="1" applyFont="1" applyFill="1" applyBorder="1" applyAlignment="1" applyProtection="1">
      <alignment horizontal="center" vertical="center"/>
      <protection locked="0"/>
    </xf>
    <xf numFmtId="10" fontId="9" fillId="13" borderId="1" xfId="1" applyNumberFormat="1" applyFont="1" applyFill="1" applyBorder="1" applyAlignment="1" applyProtection="1">
      <alignment horizontal="center" vertical="center"/>
      <protection locked="0"/>
    </xf>
    <xf numFmtId="2" fontId="0" fillId="12" borderId="1" xfId="0" applyNumberFormat="1" applyFill="1" applyBorder="1" applyAlignment="1" applyProtection="1">
      <alignment horizontal="center" vertical="center"/>
      <protection locked="0"/>
    </xf>
    <xf numFmtId="0" fontId="0" fillId="12" borderId="1" xfId="0" applyFill="1" applyBorder="1" applyAlignment="1" applyProtection="1">
      <alignment horizontal="center" vertical="center"/>
      <protection locked="0"/>
    </xf>
    <xf numFmtId="2" fontId="4" fillId="12" borderId="1" xfId="0" applyNumberFormat="1" applyFont="1" applyFill="1" applyBorder="1" applyAlignment="1" applyProtection="1">
      <alignment horizontal="left" vertical="center" wrapText="1"/>
      <protection locked="0"/>
    </xf>
    <xf numFmtId="10" fontId="7" fillId="12" borderId="1" xfId="1" applyNumberFormat="1" applyFont="1" applyFill="1" applyBorder="1" applyAlignment="1" applyProtection="1">
      <alignment horizontal="center" vertical="center"/>
      <protection locked="0"/>
    </xf>
    <xf numFmtId="44" fontId="8" fillId="2" borderId="24" xfId="2" applyFont="1" applyFill="1" applyBorder="1" applyAlignment="1" applyProtection="1">
      <alignment horizontal="center" vertical="top"/>
    </xf>
    <xf numFmtId="44" fontId="8" fillId="2" borderId="26" xfId="2" applyFont="1" applyFill="1" applyBorder="1" applyAlignment="1" applyProtection="1">
      <alignment horizontal="center" vertical="top"/>
    </xf>
    <xf numFmtId="44" fontId="8" fillId="2" borderId="26" xfId="2" applyFont="1" applyFill="1" applyBorder="1" applyAlignment="1" applyProtection="1">
      <alignment horizontal="center"/>
    </xf>
    <xf numFmtId="44" fontId="7" fillId="2" borderId="26" xfId="2" applyFont="1" applyFill="1" applyBorder="1" applyAlignment="1" applyProtection="1">
      <alignment horizontal="center"/>
    </xf>
    <xf numFmtId="44" fontId="8" fillId="2" borderId="0" xfId="2" applyFont="1" applyFill="1" applyBorder="1" applyAlignment="1" applyProtection="1">
      <alignment horizontal="center"/>
    </xf>
    <xf numFmtId="44" fontId="3" fillId="2" borderId="22" xfId="2" applyFont="1" applyFill="1" applyBorder="1" applyAlignment="1" applyProtection="1">
      <alignment horizontal="center"/>
    </xf>
    <xf numFmtId="1" fontId="0" fillId="2" borderId="13" xfId="3" applyNumberFormat="1" applyFont="1" applyFill="1" applyBorder="1" applyAlignment="1">
      <alignment horizontal="center"/>
    </xf>
    <xf numFmtId="43" fontId="0" fillId="2" borderId="14" xfId="3" applyFont="1" applyFill="1" applyBorder="1"/>
    <xf numFmtId="44" fontId="1" fillId="8" borderId="7" xfId="2" applyFont="1" applyFill="1" applyBorder="1" applyAlignment="1">
      <alignment horizontal="center" vertical="center"/>
    </xf>
    <xf numFmtId="0" fontId="1" fillId="8" borderId="7" xfId="0" applyFont="1" applyFill="1" applyBorder="1" applyAlignment="1">
      <alignment horizontal="center" vertical="center"/>
    </xf>
    <xf numFmtId="44" fontId="1" fillId="8" borderId="7" xfId="2" applyFont="1" applyFill="1" applyBorder="1"/>
    <xf numFmtId="44" fontId="1" fillId="8" borderId="7" xfId="2" applyFont="1" applyFill="1" applyBorder="1" applyAlignment="1">
      <alignment horizontal="center"/>
    </xf>
    <xf numFmtId="2" fontId="5" fillId="0" borderId="1" xfId="0" applyNumberFormat="1" applyFont="1" applyBorder="1" applyAlignment="1">
      <alignment horizontal="center" vertical="center" wrapText="1"/>
    </xf>
    <xf numFmtId="2" fontId="3" fillId="0" borderId="1" xfId="2" applyNumberFormat="1" applyFont="1" applyFill="1" applyBorder="1" applyAlignment="1" applyProtection="1">
      <alignment horizontal="center" vertical="center"/>
    </xf>
    <xf numFmtId="2" fontId="4" fillId="0" borderId="1" xfId="0" applyNumberFormat="1" applyFont="1" applyBorder="1" applyAlignment="1">
      <alignment horizontal="center" vertical="center" wrapText="1"/>
    </xf>
    <xf numFmtId="2" fontId="4" fillId="0" borderId="1" xfId="2" applyNumberFormat="1"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shrinkToFit="1"/>
    </xf>
    <xf numFmtId="0" fontId="4" fillId="2" borderId="1" xfId="0" applyFont="1" applyFill="1" applyBorder="1" applyAlignment="1">
      <alignment horizontal="left" vertical="center" wrapText="1"/>
    </xf>
    <xf numFmtId="164" fontId="4" fillId="2" borderId="1" xfId="2" applyNumberFormat="1" applyFont="1" applyFill="1" applyBorder="1" applyAlignment="1" applyProtection="1">
      <alignment vertical="center" wrapText="1"/>
    </xf>
    <xf numFmtId="164" fontId="4" fillId="2" borderId="1" xfId="2" applyNumberFormat="1" applyFont="1" applyFill="1" applyBorder="1" applyAlignment="1" applyProtection="1"/>
    <xf numFmtId="164" fontId="5" fillId="2" borderId="1" xfId="2" applyNumberFormat="1" applyFont="1" applyFill="1" applyBorder="1" applyAlignment="1" applyProtection="1"/>
    <xf numFmtId="0" fontId="5" fillId="0" borderId="1" xfId="0" applyFont="1" applyBorder="1" applyAlignment="1">
      <alignment vertical="center"/>
    </xf>
    <xf numFmtId="2" fontId="4" fillId="2" borderId="1" xfId="0" applyNumberFormat="1" applyFont="1" applyFill="1" applyBorder="1" applyAlignment="1">
      <alignment horizontal="left" vertical="center" wrapText="1"/>
    </xf>
    <xf numFmtId="0" fontId="5" fillId="0" borderId="1" xfId="0" applyFont="1" applyBorder="1" applyAlignment="1">
      <alignment horizontal="right" vertical="top" wrapText="1"/>
    </xf>
    <xf numFmtId="0" fontId="5" fillId="9" borderId="2" xfId="0" applyFont="1" applyFill="1" applyBorder="1" applyAlignment="1">
      <alignment vertical="center" wrapText="1"/>
    </xf>
    <xf numFmtId="0" fontId="5" fillId="0" borderId="1" xfId="0" applyFont="1" applyBorder="1" applyAlignment="1">
      <alignment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2" fontId="4" fillId="0" borderId="2" xfId="0" applyNumberFormat="1" applyFont="1" applyBorder="1" applyAlignment="1">
      <alignment horizontal="center" vertical="center" wrapText="1"/>
    </xf>
    <xf numFmtId="2" fontId="4" fillId="0" borderId="3" xfId="0" applyNumberFormat="1" applyFont="1" applyBorder="1" applyAlignment="1">
      <alignment horizontal="center" vertical="center" wrapText="1"/>
    </xf>
    <xf numFmtId="165" fontId="4" fillId="0" borderId="1" xfId="0" applyNumberFormat="1" applyFont="1" applyBorder="1" applyAlignment="1">
      <alignment horizontal="center" wrapText="1"/>
    </xf>
    <xf numFmtId="2" fontId="4" fillId="0" borderId="7" xfId="2" applyNumberFormat="1" applyFont="1" applyFill="1" applyBorder="1" applyAlignment="1" applyProtection="1">
      <alignment horizontal="center"/>
    </xf>
    <xf numFmtId="2" fontId="5" fillId="0" borderId="1" xfId="0" applyNumberFormat="1" applyFont="1" applyBorder="1" applyAlignment="1">
      <alignment vertical="top" wrapText="1"/>
    </xf>
    <xf numFmtId="0" fontId="5" fillId="0" borderId="1" xfId="0" applyFont="1" applyBorder="1" applyAlignment="1">
      <alignment horizontal="left" vertical="top" wrapText="1"/>
    </xf>
    <xf numFmtId="0" fontId="5" fillId="9" borderId="4" xfId="0" applyFont="1" applyFill="1" applyBorder="1" applyAlignment="1">
      <alignment vertical="center" wrapText="1"/>
    </xf>
    <xf numFmtId="2" fontId="5" fillId="9" borderId="3" xfId="0" applyNumberFormat="1" applyFont="1" applyFill="1" applyBorder="1" applyAlignment="1">
      <alignment vertical="center" wrapText="1"/>
    </xf>
    <xf numFmtId="0" fontId="4" fillId="4" borderId="1" xfId="0" applyFont="1" applyFill="1" applyBorder="1" applyAlignment="1">
      <alignment horizontal="left" vertical="top" wrapText="1"/>
    </xf>
    <xf numFmtId="0" fontId="4" fillId="0" borderId="1" xfId="2" applyNumberFormat="1" applyFont="1" applyFill="1" applyBorder="1" applyAlignment="1" applyProtection="1">
      <alignment horizontal="center" vertical="center"/>
    </xf>
    <xf numFmtId="0" fontId="4" fillId="2" borderId="10" xfId="0" applyFont="1" applyFill="1" applyBorder="1" applyAlignment="1">
      <alignment horizontal="left" vertical="top" wrapText="1"/>
    </xf>
    <xf numFmtId="0" fontId="5" fillId="0" borderId="1" xfId="0" applyFont="1" applyBorder="1" applyAlignment="1">
      <alignment horizontal="center" vertical="top" wrapText="1"/>
    </xf>
    <xf numFmtId="2" fontId="5" fillId="0" borderId="1" xfId="0" applyNumberFormat="1" applyFont="1" applyBorder="1" applyAlignment="1">
      <alignment horizontal="center" vertical="top" wrapText="1"/>
    </xf>
    <xf numFmtId="10" fontId="5" fillId="0" borderId="1" xfId="1" applyNumberFormat="1" applyFont="1" applyBorder="1" applyAlignment="1" applyProtection="1">
      <alignment horizontal="left" vertical="top" wrapText="1"/>
    </xf>
    <xf numFmtId="4" fontId="5" fillId="0" borderId="1" xfId="0" applyNumberFormat="1" applyFont="1" applyBorder="1" applyAlignment="1">
      <alignment vertical="top" wrapText="1"/>
    </xf>
    <xf numFmtId="10" fontId="5" fillId="7" borderId="1" xfId="1" applyNumberFormat="1" applyFont="1" applyFill="1" applyBorder="1" applyAlignment="1" applyProtection="1">
      <alignment horizontal="center" vertical="center"/>
      <protection locked="0"/>
    </xf>
    <xf numFmtId="0" fontId="5" fillId="3" borderId="1" xfId="0" applyFont="1" applyFill="1" applyBorder="1" applyAlignment="1">
      <alignment horizontal="left" vertical="center" wrapText="1"/>
    </xf>
    <xf numFmtId="4" fontId="0" fillId="2" borderId="0" xfId="0" applyNumberFormat="1" applyFill="1" applyAlignment="1">
      <alignment vertical="center"/>
    </xf>
    <xf numFmtId="2" fontId="4" fillId="4" borderId="1" xfId="0" applyNumberFormat="1" applyFont="1" applyFill="1" applyBorder="1" applyAlignment="1">
      <alignment horizontal="left" vertical="top" wrapText="1"/>
    </xf>
    <xf numFmtId="44" fontId="15" fillId="2" borderId="1" xfId="2" applyFont="1" applyFill="1" applyBorder="1" applyAlignment="1" applyProtection="1">
      <alignment horizontal="center" vertical="center"/>
    </xf>
    <xf numFmtId="44" fontId="13" fillId="2" borderId="1" xfId="2" applyFont="1" applyFill="1" applyBorder="1" applyAlignment="1" applyProtection="1">
      <alignment horizontal="center" vertical="center"/>
    </xf>
    <xf numFmtId="44" fontId="5" fillId="2" borderId="22" xfId="2" applyFont="1" applyFill="1" applyBorder="1" applyAlignment="1" applyProtection="1">
      <alignment horizontal="center"/>
    </xf>
    <xf numFmtId="44" fontId="4" fillId="2" borderId="26" xfId="2" applyFont="1" applyFill="1" applyBorder="1" applyAlignment="1" applyProtection="1">
      <alignment horizontal="center"/>
    </xf>
    <xf numFmtId="10" fontId="7" fillId="2" borderId="27" xfId="1" applyNumberFormat="1" applyFont="1" applyFill="1" applyBorder="1" applyAlignment="1" applyProtection="1">
      <alignment horizontal="center"/>
    </xf>
    <xf numFmtId="0" fontId="14" fillId="11" borderId="7" xfId="0" applyFont="1" applyFill="1" applyBorder="1" applyAlignment="1">
      <alignment horizontal="center" vertical="center" wrapText="1"/>
    </xf>
    <xf numFmtId="0" fontId="15" fillId="11" borderId="7" xfId="0" applyFont="1" applyFill="1" applyBorder="1" applyAlignment="1">
      <alignment horizontal="center" vertical="center" wrapText="1" shrinkToFit="1"/>
    </xf>
    <xf numFmtId="0" fontId="15" fillId="11"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11" fillId="2" borderId="0" xfId="0" applyFont="1" applyFill="1"/>
    <xf numFmtId="0" fontId="5" fillId="2" borderId="22" xfId="0" applyFont="1" applyFill="1" applyBorder="1" applyAlignment="1">
      <alignment horizontal="center" vertical="top" wrapText="1"/>
    </xf>
    <xf numFmtId="2" fontId="5" fillId="2" borderId="22" xfId="0" applyNumberFormat="1" applyFont="1" applyFill="1" applyBorder="1" applyAlignment="1">
      <alignment horizontal="center"/>
    </xf>
    <xf numFmtId="0" fontId="4" fillId="2" borderId="23" xfId="0" applyFont="1" applyFill="1" applyBorder="1" applyAlignment="1">
      <alignment horizontal="left" vertical="top" wrapText="1"/>
    </xf>
    <xf numFmtId="0" fontId="4" fillId="2" borderId="25" xfId="0" applyFont="1" applyFill="1" applyBorder="1" applyAlignment="1">
      <alignment horizontal="left" vertical="top" wrapText="1"/>
    </xf>
    <xf numFmtId="0" fontId="5" fillId="2" borderId="25" xfId="0" applyFont="1" applyFill="1" applyBorder="1" applyAlignment="1">
      <alignment horizontal="left" vertical="top" wrapText="1"/>
    </xf>
    <xf numFmtId="0" fontId="4" fillId="2" borderId="0" xfId="0" applyFont="1" applyFill="1" applyAlignment="1">
      <alignment horizontal="left" vertical="top" wrapText="1"/>
    </xf>
    <xf numFmtId="2" fontId="8" fillId="2" borderId="0" xfId="0" applyNumberFormat="1" applyFont="1" applyFill="1" applyAlignment="1">
      <alignment horizontal="center"/>
    </xf>
    <xf numFmtId="0" fontId="4" fillId="2" borderId="0" xfId="0" applyFont="1" applyFill="1" applyAlignment="1">
      <alignment horizontal="center"/>
    </xf>
    <xf numFmtId="0" fontId="18" fillId="2" borderId="0" xfId="0" applyFont="1" applyFill="1"/>
    <xf numFmtId="0" fontId="1" fillId="14" borderId="18" xfId="0" applyFont="1" applyFill="1" applyBorder="1"/>
    <xf numFmtId="10" fontId="1" fillId="14" borderId="21" xfId="0" applyNumberFormat="1" applyFont="1" applyFill="1" applyBorder="1"/>
    <xf numFmtId="43" fontId="13" fillId="12" borderId="1" xfId="3" applyFont="1" applyFill="1" applyBorder="1" applyAlignment="1" applyProtection="1">
      <alignment horizontal="center" vertical="center"/>
      <protection locked="0"/>
    </xf>
    <xf numFmtId="167" fontId="4" fillId="12" borderId="1" xfId="2" applyNumberFormat="1" applyFont="1" applyFill="1" applyBorder="1" applyAlignment="1" applyProtection="1">
      <alignment horizontal="right" vertical="center" wrapText="1"/>
      <protection locked="0"/>
    </xf>
    <xf numFmtId="0" fontId="4" fillId="12" borderId="1" xfId="0" applyFont="1" applyFill="1" applyBorder="1" applyAlignment="1" applyProtection="1">
      <alignment horizontal="center" vertical="center" wrapText="1"/>
      <protection locked="0"/>
    </xf>
    <xf numFmtId="0" fontId="0" fillId="2" borderId="13" xfId="0" applyFill="1" applyBorder="1" applyAlignment="1">
      <alignment horizontal="center"/>
    </xf>
    <xf numFmtId="2" fontId="5" fillId="0" borderId="1" xfId="0" applyNumberFormat="1" applyFont="1" applyBorder="1" applyAlignment="1">
      <alignment horizontal="center" vertical="center" wrapText="1"/>
    </xf>
    <xf numFmtId="2" fontId="3" fillId="0" borderId="1" xfId="2" applyNumberFormat="1" applyFont="1" applyFill="1" applyBorder="1" applyAlignment="1" applyProtection="1">
      <alignment horizontal="center" vertical="center"/>
    </xf>
    <xf numFmtId="2" fontId="4"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2" fontId="3" fillId="0" borderId="1" xfId="2" applyNumberFormat="1" applyFont="1" applyFill="1" applyBorder="1" applyAlignment="1" applyProtection="1">
      <alignment horizontal="center" vertical="center"/>
    </xf>
    <xf numFmtId="2" fontId="4" fillId="0" borderId="1" xfId="0" applyNumberFormat="1" applyFont="1" applyBorder="1" applyAlignment="1">
      <alignment horizontal="center" vertical="center" wrapText="1"/>
    </xf>
    <xf numFmtId="2" fontId="4" fillId="0" borderId="1" xfId="2" applyNumberFormat="1" applyFont="1" applyFill="1" applyBorder="1" applyAlignment="1" applyProtection="1">
      <alignment horizontal="center" vertical="center"/>
    </xf>
    <xf numFmtId="2" fontId="4" fillId="0" borderId="2" xfId="0" applyNumberFormat="1" applyFont="1" applyBorder="1" applyAlignment="1">
      <alignment horizontal="center" vertical="center" wrapText="1"/>
    </xf>
    <xf numFmtId="2" fontId="4" fillId="0" borderId="3" xfId="0" applyNumberFormat="1" applyFont="1" applyBorder="1" applyAlignment="1">
      <alignment horizontal="center" vertical="center" wrapText="1"/>
    </xf>
    <xf numFmtId="10" fontId="1" fillId="2" borderId="0" xfId="0" applyNumberFormat="1" applyFont="1" applyFill="1"/>
    <xf numFmtId="4" fontId="3" fillId="0" borderId="1" xfId="2" applyNumberFormat="1" applyFont="1" applyFill="1" applyBorder="1" applyAlignment="1" applyProtection="1">
      <alignment horizontal="center" vertical="center"/>
    </xf>
    <xf numFmtId="2" fontId="4" fillId="2" borderId="1" xfId="0" applyNumberFormat="1" applyFont="1" applyFill="1" applyBorder="1" applyAlignment="1" applyProtection="1">
      <alignment horizontal="center" vertical="center" wrapText="1"/>
      <protection locked="0"/>
    </xf>
    <xf numFmtId="10" fontId="4" fillId="2" borderId="1" xfId="1" applyNumberFormat="1" applyFont="1" applyFill="1" applyBorder="1" applyAlignment="1" applyProtection="1">
      <alignment horizontal="center" vertical="center"/>
      <protection locked="0"/>
    </xf>
    <xf numFmtId="4" fontId="8" fillId="2" borderId="1" xfId="2" applyNumberFormat="1" applyFont="1" applyFill="1" applyBorder="1" applyAlignment="1" applyProtection="1">
      <alignment horizontal="center" vertical="center"/>
    </xf>
    <xf numFmtId="2" fontId="5" fillId="2" borderId="1" xfId="0" applyNumberFormat="1" applyFont="1" applyFill="1" applyBorder="1" applyAlignment="1">
      <alignment horizontal="center" vertical="center"/>
    </xf>
    <xf numFmtId="10" fontId="9" fillId="2" borderId="1" xfId="1" applyNumberFormat="1" applyFont="1" applyFill="1" applyBorder="1" applyAlignment="1" applyProtection="1">
      <alignment horizontal="center" vertical="center"/>
      <protection locked="0"/>
    </xf>
    <xf numFmtId="10" fontId="4" fillId="2" borderId="1" xfId="1" applyNumberFormat="1" applyFont="1" applyFill="1" applyBorder="1" applyAlignment="1" applyProtection="1">
      <alignment horizontal="center" vertical="center" wrapText="1"/>
      <protection locked="0"/>
    </xf>
    <xf numFmtId="2" fontId="5" fillId="2" borderId="1" xfId="0" applyNumberFormat="1" applyFont="1" applyFill="1" applyBorder="1" applyAlignment="1">
      <alignment horizontal="left" vertical="center" wrapText="1"/>
    </xf>
    <xf numFmtId="10" fontId="7" fillId="2" borderId="1" xfId="1" applyNumberFormat="1" applyFont="1" applyFill="1" applyBorder="1" applyAlignment="1" applyProtection="1">
      <alignment horizontal="center" vertical="center"/>
      <protection locked="0"/>
    </xf>
    <xf numFmtId="2" fontId="8" fillId="2" borderId="1" xfId="2" applyNumberFormat="1" applyFont="1" applyFill="1" applyBorder="1" applyAlignment="1" applyProtection="1">
      <alignment horizontal="center" vertical="center"/>
    </xf>
    <xf numFmtId="168" fontId="4" fillId="0" borderId="1" xfId="2" applyNumberFormat="1" applyFont="1" applyFill="1" applyBorder="1" applyAlignment="1" applyProtection="1">
      <alignment horizontal="center" vertical="center"/>
    </xf>
    <xf numFmtId="10" fontId="5" fillId="2" borderId="1" xfId="1" applyNumberFormat="1" applyFont="1" applyFill="1" applyBorder="1" applyAlignment="1" applyProtection="1">
      <alignment horizontal="left" vertical="top" wrapText="1"/>
    </xf>
    <xf numFmtId="10" fontId="5" fillId="2" borderId="1" xfId="1" applyNumberFormat="1" applyFont="1" applyFill="1" applyBorder="1" applyAlignment="1" applyProtection="1">
      <alignment horizontal="center" vertical="center"/>
      <protection locked="0"/>
    </xf>
    <xf numFmtId="10" fontId="8" fillId="0" borderId="7" xfId="1" applyNumberFormat="1" applyFont="1" applyBorder="1" applyAlignment="1" applyProtection="1">
      <alignment horizontal="center" vertical="center"/>
    </xf>
    <xf numFmtId="0" fontId="1" fillId="11" borderId="18" xfId="0" applyFont="1" applyFill="1" applyBorder="1" applyAlignment="1">
      <alignment horizontal="center" vertical="center"/>
    </xf>
    <xf numFmtId="0" fontId="1" fillId="11" borderId="17" xfId="0" applyFont="1" applyFill="1" applyBorder="1" applyAlignment="1">
      <alignment horizontal="center" vertical="center"/>
    </xf>
    <xf numFmtId="2" fontId="0" fillId="2" borderId="16" xfId="0" applyNumberFormat="1" applyFill="1" applyBorder="1" applyAlignment="1">
      <alignment horizontal="center"/>
    </xf>
    <xf numFmtId="2" fontId="0" fillId="2" borderId="15" xfId="0" applyNumberFormat="1" applyFill="1" applyBorder="1" applyAlignment="1">
      <alignment horizontal="center"/>
    </xf>
    <xf numFmtId="2" fontId="0" fillId="2" borderId="17" xfId="0" applyNumberFormat="1" applyFill="1" applyBorder="1" applyAlignment="1">
      <alignment horizontal="center"/>
    </xf>
    <xf numFmtId="0" fontId="1" fillId="8" borderId="5" xfId="0" applyFont="1" applyFill="1" applyBorder="1" applyAlignment="1">
      <alignment horizontal="center"/>
    </xf>
    <xf numFmtId="43" fontId="0" fillId="2" borderId="16" xfId="3" applyFont="1" applyFill="1" applyBorder="1" applyAlignment="1">
      <alignment horizontal="right"/>
    </xf>
    <xf numFmtId="43" fontId="0" fillId="2" borderId="15" xfId="3" applyFont="1" applyFill="1" applyBorder="1" applyAlignment="1">
      <alignment horizontal="right"/>
    </xf>
    <xf numFmtId="43" fontId="0" fillId="2" borderId="17" xfId="3" applyFont="1" applyFill="1" applyBorder="1" applyAlignment="1">
      <alignment horizontal="right"/>
    </xf>
    <xf numFmtId="0" fontId="1" fillId="8" borderId="18" xfId="0" applyFont="1" applyFill="1" applyBorder="1" applyAlignment="1">
      <alignment horizontal="center"/>
    </xf>
    <xf numFmtId="0" fontId="1" fillId="8" borderId="15" xfId="0" applyFont="1" applyFill="1" applyBorder="1" applyAlignment="1">
      <alignment horizontal="center"/>
    </xf>
    <xf numFmtId="0" fontId="1" fillId="8" borderId="21" xfId="0" applyFont="1" applyFill="1" applyBorder="1" applyAlignment="1">
      <alignment horizontal="center"/>
    </xf>
    <xf numFmtId="0" fontId="1" fillId="8" borderId="16" xfId="0" applyFont="1" applyFill="1" applyBorder="1" applyAlignment="1">
      <alignment horizontal="center" vertical="center"/>
    </xf>
    <xf numFmtId="0" fontId="1" fillId="8" borderId="15" xfId="0" applyFont="1" applyFill="1" applyBorder="1" applyAlignment="1">
      <alignment horizontal="center" vertical="center"/>
    </xf>
    <xf numFmtId="0" fontId="1" fillId="8" borderId="17" xfId="0" applyFont="1" applyFill="1" applyBorder="1" applyAlignment="1">
      <alignment horizontal="center" vertical="center"/>
    </xf>
    <xf numFmtId="0" fontId="0" fillId="2" borderId="29" xfId="0" applyFill="1" applyBorder="1" applyAlignment="1">
      <alignment horizontal="center" vertical="center" wrapText="1"/>
    </xf>
    <xf numFmtId="0" fontId="0" fillId="2" borderId="28" xfId="0" applyFill="1" applyBorder="1" applyAlignment="1">
      <alignment horizontal="center" vertical="center" wrapText="1"/>
    </xf>
    <xf numFmtId="0" fontId="0" fillId="2" borderId="19" xfId="0" applyFill="1" applyBorder="1" applyAlignment="1">
      <alignment horizontal="center" vertical="center" wrapText="1"/>
    </xf>
    <xf numFmtId="2" fontId="4" fillId="13" borderId="1" xfId="2" applyNumberFormat="1" applyFont="1" applyFill="1" applyBorder="1" applyAlignment="1" applyProtection="1">
      <alignment horizontal="center" vertical="center"/>
      <protection locked="0"/>
    </xf>
    <xf numFmtId="2" fontId="4" fillId="13" borderId="2" xfId="2" applyNumberFormat="1" applyFont="1" applyFill="1" applyBorder="1" applyAlignment="1" applyProtection="1">
      <alignment horizontal="center" vertical="center"/>
    </xf>
    <xf numFmtId="2" fontId="4" fillId="13" borderId="3" xfId="2" applyNumberFormat="1" applyFont="1" applyFill="1" applyBorder="1" applyAlignment="1" applyProtection="1">
      <alignment horizontal="center" vertical="center"/>
    </xf>
    <xf numFmtId="2" fontId="4" fillId="2" borderId="1" xfId="2" applyNumberFormat="1" applyFont="1" applyFill="1" applyBorder="1" applyAlignment="1" applyProtection="1">
      <alignment horizontal="center" vertical="center"/>
    </xf>
    <xf numFmtId="2" fontId="4" fillId="0" borderId="1" xfId="2" applyNumberFormat="1" applyFont="1" applyFill="1" applyBorder="1" applyAlignment="1" applyProtection="1">
      <alignment horizontal="center" vertical="center"/>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164" fontId="10" fillId="12" borderId="1" xfId="0" applyNumberFormat="1" applyFont="1" applyFill="1" applyBorder="1" applyAlignment="1" applyProtection="1">
      <alignment horizontal="center" vertical="center"/>
      <protection locked="0"/>
    </xf>
    <xf numFmtId="2" fontId="5" fillId="0" borderId="1" xfId="0" applyNumberFormat="1" applyFont="1" applyBorder="1" applyAlignment="1">
      <alignment horizontal="center" vertical="center" wrapText="1"/>
    </xf>
    <xf numFmtId="2" fontId="5" fillId="12" borderId="1" xfId="0" applyNumberFormat="1" applyFont="1" applyFill="1" applyBorder="1" applyAlignment="1" applyProtection="1">
      <alignment horizontal="center" vertical="center" wrapText="1"/>
      <protection locked="0"/>
    </xf>
    <xf numFmtId="1" fontId="10" fillId="0" borderId="1" xfId="0" applyNumberFormat="1" applyFont="1" applyBorder="1" applyAlignment="1">
      <alignment horizontal="center" vertical="center" wrapText="1"/>
    </xf>
    <xf numFmtId="2" fontId="3" fillId="0" borderId="1" xfId="2" applyNumberFormat="1" applyFont="1" applyFill="1" applyBorder="1" applyAlignment="1" applyProtection="1">
      <alignment horizontal="center" vertical="center"/>
    </xf>
    <xf numFmtId="2" fontId="4" fillId="12" borderId="1" xfId="0" applyNumberFormat="1" applyFont="1" applyFill="1" applyBorder="1" applyAlignment="1" applyProtection="1">
      <alignment horizontal="center" vertical="center" wrapText="1"/>
      <protection locked="0"/>
    </xf>
    <xf numFmtId="2" fontId="4" fillId="0" borderId="1" xfId="0" applyNumberFormat="1"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2" fontId="5" fillId="0" borderId="6" xfId="0" applyNumberFormat="1" applyFont="1" applyBorder="1" applyAlignment="1">
      <alignment horizontal="center" vertical="center" wrapText="1"/>
    </xf>
    <xf numFmtId="2" fontId="5" fillId="0" borderId="7" xfId="0" applyNumberFormat="1" applyFont="1" applyBorder="1" applyAlignment="1">
      <alignment horizontal="center" vertical="center" wrapText="1"/>
    </xf>
    <xf numFmtId="4" fontId="4" fillId="2" borderId="1" xfId="2" applyNumberFormat="1" applyFont="1" applyFill="1" applyBorder="1" applyAlignment="1" applyProtection="1">
      <alignment horizontal="center" vertical="center"/>
    </xf>
    <xf numFmtId="4" fontId="4" fillId="0" borderId="1" xfId="2" applyNumberFormat="1" applyFont="1" applyFill="1" applyBorder="1" applyAlignment="1" applyProtection="1">
      <alignment horizontal="center" vertical="center"/>
    </xf>
    <xf numFmtId="0" fontId="5" fillId="9" borderId="4" xfId="0" applyFont="1" applyFill="1" applyBorder="1" applyAlignment="1">
      <alignment horizontal="center" vertical="center" wrapText="1"/>
    </xf>
    <xf numFmtId="0" fontId="5" fillId="9" borderId="3" xfId="0" applyFont="1" applyFill="1" applyBorder="1" applyAlignment="1">
      <alignment horizontal="center" vertical="center" wrapText="1"/>
    </xf>
    <xf numFmtId="2" fontId="5" fillId="0" borderId="2" xfId="0" applyNumberFormat="1" applyFont="1" applyBorder="1" applyAlignment="1">
      <alignment horizontal="center" vertical="center" wrapText="1"/>
    </xf>
    <xf numFmtId="2" fontId="5" fillId="0" borderId="3" xfId="0" applyNumberFormat="1" applyFont="1" applyBorder="1" applyAlignment="1">
      <alignment horizontal="center" vertical="center" wrapText="1"/>
    </xf>
    <xf numFmtId="2" fontId="4" fillId="0" borderId="2" xfId="0" applyNumberFormat="1" applyFont="1" applyBorder="1" applyAlignment="1">
      <alignment horizontal="center" vertical="center" wrapText="1"/>
    </xf>
    <xf numFmtId="2" fontId="4" fillId="0" borderId="3" xfId="0" applyNumberFormat="1" applyFont="1" applyBorder="1" applyAlignment="1">
      <alignment horizontal="center" vertical="center" wrapText="1"/>
    </xf>
    <xf numFmtId="0" fontId="0" fillId="14" borderId="1" xfId="0" applyFill="1" applyBorder="1" applyAlignment="1">
      <alignment horizontal="center" vertical="center"/>
    </xf>
    <xf numFmtId="2" fontId="5" fillId="14" borderId="1" xfId="0" applyNumberFormat="1" applyFont="1" applyFill="1" applyBorder="1" applyAlignment="1">
      <alignment horizontal="center" vertical="center" wrapText="1"/>
    </xf>
    <xf numFmtId="2" fontId="4" fillId="12" borderId="1" xfId="2" applyNumberFormat="1" applyFont="1" applyFill="1" applyBorder="1" applyAlignment="1" applyProtection="1">
      <alignment horizontal="center" vertical="center"/>
      <protection locked="0"/>
    </xf>
    <xf numFmtId="164" fontId="10" fillId="2" borderId="1" xfId="0" applyNumberFormat="1" applyFont="1" applyFill="1" applyBorder="1" applyAlignment="1" applyProtection="1">
      <alignment horizontal="center" vertical="center"/>
      <protection locked="0"/>
    </xf>
    <xf numFmtId="2" fontId="5" fillId="2" borderId="1" xfId="0" applyNumberFormat="1" applyFont="1" applyFill="1" applyBorder="1" applyAlignment="1">
      <alignment horizontal="center" vertical="center" wrapText="1"/>
    </xf>
    <xf numFmtId="2" fontId="5" fillId="2" borderId="1" xfId="0" applyNumberFormat="1" applyFont="1" applyFill="1" applyBorder="1" applyAlignment="1" applyProtection="1">
      <alignment horizontal="center" vertical="center" wrapText="1"/>
      <protection locked="0"/>
    </xf>
    <xf numFmtId="2" fontId="5" fillId="15" borderId="1" xfId="0" applyNumberFormat="1" applyFont="1" applyFill="1" applyBorder="1" applyAlignment="1">
      <alignment horizontal="center" vertical="center" wrapText="1"/>
    </xf>
    <xf numFmtId="4" fontId="3" fillId="0" borderId="1" xfId="2" applyNumberFormat="1" applyFont="1" applyFill="1" applyBorder="1" applyAlignment="1" applyProtection="1">
      <alignment horizontal="center" vertical="center"/>
    </xf>
    <xf numFmtId="4" fontId="4" fillId="2" borderId="1" xfId="0" applyNumberFormat="1" applyFont="1" applyFill="1" applyBorder="1" applyAlignment="1" applyProtection="1">
      <alignment horizontal="center" vertical="center" wrapText="1"/>
      <protection locked="0"/>
    </xf>
    <xf numFmtId="2" fontId="4" fillId="2" borderId="1" xfId="0" applyNumberFormat="1" applyFont="1" applyFill="1" applyBorder="1" applyAlignment="1" applyProtection="1">
      <alignment horizontal="center" vertical="center" wrapText="1"/>
      <protection locked="0"/>
    </xf>
    <xf numFmtId="0" fontId="0" fillId="15" borderId="1" xfId="0" applyFill="1" applyBorder="1" applyAlignment="1">
      <alignment horizontal="center" vertical="center"/>
    </xf>
    <xf numFmtId="4" fontId="5" fillId="0" borderId="1"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0" fontId="11" fillId="11" borderId="18" xfId="0" applyFont="1" applyFill="1" applyBorder="1" applyAlignment="1">
      <alignment horizontal="center" vertical="center"/>
    </xf>
    <xf numFmtId="0" fontId="11" fillId="11" borderId="15" xfId="0" applyFont="1" applyFill="1" applyBorder="1" applyAlignment="1">
      <alignment horizontal="center" vertical="center"/>
    </xf>
    <xf numFmtId="0" fontId="13" fillId="11" borderId="15" xfId="0" applyFont="1" applyFill="1" applyBorder="1" applyAlignment="1">
      <alignment horizontal="center" vertical="center"/>
    </xf>
    <xf numFmtId="0" fontId="13" fillId="11" borderId="21" xfId="0" applyFont="1" applyFill="1" applyBorder="1" applyAlignment="1">
      <alignment horizontal="center" vertical="center"/>
    </xf>
    <xf numFmtId="0" fontId="12"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5" fillId="2" borderId="22" xfId="0" applyFont="1" applyFill="1" applyBorder="1" applyAlignment="1">
      <alignment horizontal="center" vertical="top" wrapText="1"/>
    </xf>
    <xf numFmtId="0" fontId="4" fillId="10" borderId="18" xfId="0" applyFont="1" applyFill="1" applyBorder="1" applyAlignment="1">
      <alignment horizontal="left" vertical="top" wrapText="1"/>
    </xf>
    <xf numFmtId="0" fontId="4" fillId="10" borderId="15" xfId="0" applyFont="1" applyFill="1" applyBorder="1" applyAlignment="1">
      <alignment horizontal="left" vertical="top" wrapText="1"/>
    </xf>
    <xf numFmtId="0" fontId="4" fillId="10" borderId="21" xfId="0" applyFont="1" applyFill="1" applyBorder="1" applyAlignment="1">
      <alignment horizontal="left" vertical="top" wrapText="1"/>
    </xf>
    <xf numFmtId="0" fontId="5" fillId="2" borderId="4" xfId="0" applyFont="1" applyFill="1" applyBorder="1" applyAlignment="1">
      <alignment horizontal="center" vertical="center" wrapText="1"/>
    </xf>
    <xf numFmtId="0" fontId="4" fillId="2" borderId="2" xfId="0" applyFont="1" applyFill="1" applyBorder="1" applyAlignment="1">
      <alignment horizontal="center"/>
    </xf>
    <xf numFmtId="0" fontId="4" fillId="2" borderId="4" xfId="0" applyFont="1" applyFill="1" applyBorder="1" applyAlignment="1">
      <alignment horizontal="center"/>
    </xf>
    <xf numFmtId="0" fontId="4" fillId="2" borderId="3" xfId="0" applyFont="1" applyFill="1" applyBorder="1" applyAlignment="1">
      <alignment horizontal="center"/>
    </xf>
    <xf numFmtId="0" fontId="5" fillId="2" borderId="2" xfId="0" applyFont="1" applyFill="1" applyBorder="1" applyAlignment="1">
      <alignment horizontal="center"/>
    </xf>
    <xf numFmtId="0" fontId="5" fillId="2" borderId="4" xfId="0" applyFont="1" applyFill="1" applyBorder="1" applyAlignment="1">
      <alignment horizontal="center"/>
    </xf>
    <xf numFmtId="0" fontId="5" fillId="2" borderId="3" xfId="0" applyFont="1" applyFill="1" applyBorder="1" applyAlignment="1">
      <alignment horizontal="center"/>
    </xf>
    <xf numFmtId="43" fontId="0" fillId="10" borderId="1" xfId="3" applyFont="1" applyFill="1" applyBorder="1"/>
    <xf numFmtId="43" fontId="0" fillId="10" borderId="13" xfId="3" applyFont="1" applyFill="1" applyBorder="1"/>
    <xf numFmtId="43" fontId="0" fillId="10" borderId="8" xfId="3" applyFont="1" applyFill="1" applyBorder="1"/>
  </cellXfs>
  <cellStyles count="4">
    <cellStyle name="Moeda" xfId="2" builtinId="4"/>
    <cellStyle name="Normal" xfId="0" builtinId="0"/>
    <cellStyle name="Porcentagem" xfId="1" builtinId="5"/>
    <cellStyle name="Vírgula" xfId="3" builtinId="3"/>
  </cellStyles>
  <dxfs count="180">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225;rio\Downloads\%23%20Controle%20Set_2021_047%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
      <sheetName val="Procuração"/>
      <sheetName val="Controle"/>
      <sheetName val="Empresas"/>
      <sheetName val="Washington"/>
      <sheetName val="Formulário"/>
      <sheetName val="Estatística"/>
      <sheetName val="VII. Rescisão"/>
      <sheetName val="IV. Férias"/>
      <sheetName val="I. Resgate 13º"/>
      <sheetName val="Controle Antigo"/>
      <sheetName val="VII. Rescisão Empresa"/>
      <sheetName val="IV. Férias Empresa"/>
    </sheetNames>
    <sheetDataSet>
      <sheetData sheetId="0">
        <row r="2">
          <cell r="A2" t="str">
            <v>Férias 
Admissão/Demissão</v>
          </cell>
        </row>
        <row r="3">
          <cell r="A3" t="str">
            <v>Férias
Ferista Fixa</v>
          </cell>
          <cell r="B3" t="str">
            <v>OK</v>
          </cell>
        </row>
        <row r="4">
          <cell r="A4" t="str">
            <v>Férias 
Admissão</v>
          </cell>
          <cell r="B4" t="str">
            <v>OK 
OK</v>
          </cell>
        </row>
        <row r="5">
          <cell r="A5" t="str">
            <v>Férias 
Demissão</v>
          </cell>
          <cell r="B5" t="str">
            <v>OK 
Falta</v>
          </cell>
        </row>
        <row r="6">
          <cell r="A6" t="str">
            <v>Demissão 
Admissão</v>
          </cell>
          <cell r="B6" t="str">
            <v>Falta 
OK</v>
          </cell>
        </row>
        <row r="7">
          <cell r="A7" t="str">
            <v>--------- 
Admissão</v>
          </cell>
          <cell r="B7" t="str">
            <v>Falta 
Falta</v>
          </cell>
        </row>
        <row r="8">
          <cell r="A8" t="str">
            <v>Licença
Admissão</v>
          </cell>
          <cell r="B8" t="str">
            <v>Falta</v>
          </cell>
        </row>
        <row r="9">
          <cell r="A9" t="str">
            <v>--------
Admissão/Demissão</v>
          </cell>
        </row>
        <row r="10">
          <cell r="A10" t="str">
            <v>Férias</v>
          </cell>
        </row>
        <row r="11">
          <cell r="A11" t="str">
            <v>--------
Demissão</v>
          </cell>
        </row>
        <row r="12">
          <cell r="A12" t="str">
            <v>Demissão
--------</v>
          </cell>
          <cell r="B12" t="str">
            <v>PAD 
OK</v>
          </cell>
        </row>
        <row r="13">
          <cell r="A13" t="str">
            <v>Substituto Fixo</v>
          </cell>
          <cell r="B13" t="str">
            <v>Férias</v>
          </cell>
        </row>
        <row r="14">
          <cell r="A14" t="str">
            <v>Continua Empresa
Admissão</v>
          </cell>
          <cell r="B14" t="str">
            <v>Conferir 
Atestado
Falta</v>
          </cell>
        </row>
        <row r="15">
          <cell r="A15" t="str">
            <v>Admissão/Demissão
Admissão</v>
          </cell>
        </row>
        <row r="16">
          <cell r="A16" t="str">
            <v>Informado 
Mês Anterior</v>
          </cell>
        </row>
      </sheetData>
      <sheetData sheetId="1"/>
      <sheetData sheetId="2"/>
      <sheetData sheetId="3">
        <row r="2">
          <cell r="B2" t="str">
            <v>3A Locação de Serviços</v>
          </cell>
          <cell r="G2" t="str">
            <v>3A Locação de Serviços Ltda</v>
          </cell>
        </row>
        <row r="3">
          <cell r="B3" t="str">
            <v>3A Locação e Mão de Obra</v>
          </cell>
          <cell r="G3" t="str">
            <v>3A Locação e Mão de Obra</v>
          </cell>
        </row>
        <row r="4">
          <cell r="B4" t="str">
            <v>3A Serviços Especiais</v>
          </cell>
          <cell r="G4" t="str">
            <v xml:space="preserve">3A Serviços Especiais Ltda </v>
          </cell>
        </row>
        <row r="5">
          <cell r="B5" t="str">
            <v>Adcon</v>
          </cell>
          <cell r="G5" t="str">
            <v>Adcon - Administração e Conservação EIRELI</v>
          </cell>
        </row>
        <row r="6">
          <cell r="B6" t="str">
            <v>Ala Segurança</v>
          </cell>
          <cell r="G6" t="str">
            <v>ALA Segurança Ltda</v>
          </cell>
        </row>
        <row r="7">
          <cell r="B7" t="str">
            <v>Atenta Serviços</v>
          </cell>
          <cell r="G7" t="str">
            <v>Atenta Serviços Terceirizados EIRELI</v>
          </cell>
        </row>
        <row r="8">
          <cell r="B8" t="str">
            <v>Atual Service</v>
          </cell>
          <cell r="G8" t="str">
            <v>Atual Service Ltda</v>
          </cell>
        </row>
        <row r="9">
          <cell r="B9" t="str">
            <v>ELO Administração</v>
          </cell>
          <cell r="G9" t="str">
            <v>ELO Administração &amp; Terceirziação Eireli</v>
          </cell>
        </row>
        <row r="10">
          <cell r="B10" t="str">
            <v>Britânica</v>
          </cell>
          <cell r="G10" t="str">
            <v>Britânica Administração &amp; Terceirização Eireli</v>
          </cell>
        </row>
        <row r="11">
          <cell r="B11" t="str">
            <v>DSS Serviços</v>
          </cell>
          <cell r="G11" t="str">
            <v>DSS Serviços de Tecnologia da Informação Ltda</v>
          </cell>
        </row>
        <row r="12">
          <cell r="B12" t="str">
            <v>Direcional</v>
          </cell>
          <cell r="G12" t="str">
            <v>Direcional Gestão de Serviços Eireli</v>
          </cell>
        </row>
        <row r="13">
          <cell r="B13" t="str">
            <v>Eficiência</v>
          </cell>
          <cell r="G13" t="str">
            <v>Eficiência Serviços Administrativos Ltda</v>
          </cell>
        </row>
        <row r="14">
          <cell r="B14" t="str">
            <v>Exclusiva</v>
          </cell>
          <cell r="G14" t="str">
            <v>Exclusiva Administração &amp; Soluções em Serviços Eireli</v>
          </cell>
        </row>
        <row r="15">
          <cell r="B15" t="str">
            <v>GestServi</v>
          </cell>
          <cell r="G15" t="str">
            <v>GestServi - Gestão e Terceirização de Mão de Obra Eireli</v>
          </cell>
        </row>
        <row r="16">
          <cell r="B16" t="str">
            <v>Mess Soluções</v>
          </cell>
          <cell r="G16" t="str">
            <v>MESS Soluções Ltda</v>
          </cell>
        </row>
        <row r="17">
          <cell r="B17" t="str">
            <v>Soluções Looping</v>
          </cell>
          <cell r="G17" t="str">
            <v>Soluções Looping Ltda</v>
          </cell>
        </row>
        <row r="18">
          <cell r="B18" t="str">
            <v>Ômega</v>
          </cell>
          <cell r="G18" t="str">
            <v>Ômega Gerenciamento e Terceirização Eireli</v>
          </cell>
        </row>
        <row r="19">
          <cell r="B19" t="str">
            <v>Plus Service</v>
          </cell>
          <cell r="G19" t="str">
            <v>Ômega Gerenciamento e Terceirização Eireli</v>
          </cell>
        </row>
        <row r="20">
          <cell r="B20" t="str">
            <v>Otimiza Terceirização</v>
          </cell>
          <cell r="G20" t="str">
            <v>Otimiza Terceirização e Serviços Eireli</v>
          </cell>
        </row>
        <row r="21">
          <cell r="B21" t="str">
            <v>Pontual Serviços</v>
          </cell>
          <cell r="G21" t="str">
            <v>Pontual Serviços Empresarial Eireli</v>
          </cell>
        </row>
        <row r="22">
          <cell r="B22" t="str">
            <v xml:space="preserve">Atenas Serviços </v>
          </cell>
          <cell r="G22" t="str">
            <v>Atenas Serviços de Apoio LTDA</v>
          </cell>
        </row>
        <row r="23">
          <cell r="B23" t="str">
            <v>LMS Locação</v>
          </cell>
          <cell r="G23" t="str">
            <v>LMS Locação E Mão De Obra EIRELI</v>
          </cell>
        </row>
        <row r="24">
          <cell r="B24" t="str">
            <v xml:space="preserve">Ampla </v>
          </cell>
        </row>
      </sheetData>
      <sheetData sheetId="4"/>
      <sheetData sheetId="5"/>
      <sheetData sheetId="6">
        <row r="2">
          <cell r="A2" t="str">
            <v>Alfredo</v>
          </cell>
        </row>
        <row r="3">
          <cell r="A3" t="str">
            <v>Fabiano</v>
          </cell>
        </row>
        <row r="4">
          <cell r="A4" t="str">
            <v>Gilmar</v>
          </cell>
        </row>
        <row r="5">
          <cell r="A5" t="str">
            <v>Keylinne</v>
          </cell>
        </row>
        <row r="6">
          <cell r="A6" t="str">
            <v>Leonardo</v>
          </cell>
        </row>
        <row r="7">
          <cell r="A7" t="str">
            <v>Luciana</v>
          </cell>
        </row>
        <row r="8">
          <cell r="A8" t="str">
            <v>Michele</v>
          </cell>
        </row>
        <row r="9">
          <cell r="A9" t="str">
            <v>Renata</v>
          </cell>
        </row>
        <row r="10">
          <cell r="A10" t="str">
            <v>Rodrigo</v>
          </cell>
        </row>
        <row r="11">
          <cell r="A11" t="str">
            <v>Matheus</v>
          </cell>
        </row>
        <row r="12">
          <cell r="A12" t="str">
            <v>Washington</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8"/>
  <sheetViews>
    <sheetView tabSelected="1" zoomScaleNormal="100" zoomScaleSheetLayoutView="78" workbookViewId="0">
      <selection activeCell="C23" sqref="C23"/>
    </sheetView>
  </sheetViews>
  <sheetFormatPr defaultColWidth="4.7109375" defaultRowHeight="15" x14ac:dyDescent="0.25"/>
  <cols>
    <col min="1" max="1" width="8.140625" style="9" bestFit="1" customWidth="1"/>
    <col min="2" max="2" width="17.140625" style="9" bestFit="1" customWidth="1"/>
    <col min="3" max="3" width="24.5703125" style="9" bestFit="1" customWidth="1"/>
    <col min="4" max="4" width="9.42578125" style="9" bestFit="1" customWidth="1"/>
    <col min="5" max="5" width="12.28515625" style="9" bestFit="1" customWidth="1"/>
    <col min="6" max="6" width="13.5703125" style="9" bestFit="1" customWidth="1"/>
    <col min="7" max="7" width="13.7109375" style="9" bestFit="1" customWidth="1"/>
    <col min="8" max="8" width="15" style="9" bestFit="1" customWidth="1"/>
    <col min="9" max="16384" width="4.7109375" style="9"/>
  </cols>
  <sheetData>
    <row r="1" spans="1:9" ht="15.75" thickBot="1" x14ac:dyDescent="0.3">
      <c r="A1" s="176" t="s">
        <v>0</v>
      </c>
      <c r="B1" s="176"/>
      <c r="C1" s="176"/>
      <c r="D1" s="176"/>
      <c r="E1" s="176"/>
      <c r="F1" s="176"/>
      <c r="G1" s="176"/>
      <c r="H1" s="176"/>
    </row>
    <row r="2" spans="1:9" ht="30.75" thickBot="1" x14ac:dyDescent="0.3">
      <c r="A2" s="34" t="s">
        <v>1</v>
      </c>
      <c r="B2" s="23" t="s">
        <v>2</v>
      </c>
      <c r="C2" s="23" t="s">
        <v>3</v>
      </c>
      <c r="D2" s="24" t="s">
        <v>4</v>
      </c>
      <c r="E2" s="24" t="s">
        <v>5</v>
      </c>
      <c r="F2" s="24" t="s">
        <v>6</v>
      </c>
      <c r="G2" s="24" t="s">
        <v>7</v>
      </c>
      <c r="H2" s="25" t="s">
        <v>8</v>
      </c>
      <c r="I2" s="8"/>
    </row>
    <row r="3" spans="1:9" x14ac:dyDescent="0.25">
      <c r="A3" s="186" t="s">
        <v>9</v>
      </c>
      <c r="B3" s="17" t="str">
        <f>'B-I'!B3</f>
        <v>MG000594/2025</v>
      </c>
      <c r="C3" s="250" t="str">
        <f>'B-I'!B4</f>
        <v>Varginha</v>
      </c>
      <c r="D3" s="26">
        <f>'B-I'!B5</f>
        <v>30</v>
      </c>
      <c r="E3" s="38">
        <v>1</v>
      </c>
      <c r="F3" s="17">
        <f>'B-I'!C67</f>
        <v>1901.2199999999998</v>
      </c>
      <c r="G3" s="17">
        <f>E3*F3</f>
        <v>1901.2199999999998</v>
      </c>
      <c r="H3" s="18">
        <f>G3*24</f>
        <v>45629.279999999999</v>
      </c>
      <c r="I3" s="8"/>
    </row>
    <row r="4" spans="1:9" x14ac:dyDescent="0.25">
      <c r="A4" s="187"/>
      <c r="B4" s="11" t="str">
        <f>'B-I'!D3</f>
        <v>MG000594/2025</v>
      </c>
      <c r="C4" s="248" t="str">
        <f>'B-I'!D4</f>
        <v>Itajubá</v>
      </c>
      <c r="D4" s="27">
        <f>'B-I'!D5</f>
        <v>15</v>
      </c>
      <c r="E4" s="39">
        <v>1</v>
      </c>
      <c r="F4" s="11">
        <f>'B-I'!E67</f>
        <v>1042.1600000000001</v>
      </c>
      <c r="G4" s="11">
        <f>E4*F4</f>
        <v>1042.1600000000001</v>
      </c>
      <c r="H4" s="19">
        <f>G4*24</f>
        <v>25011.840000000004</v>
      </c>
      <c r="I4" s="8"/>
    </row>
    <row r="5" spans="1:9" x14ac:dyDescent="0.25">
      <c r="A5" s="187"/>
      <c r="B5" s="11" t="str">
        <f>'B-I'!F3</f>
        <v>MG000594/2025</v>
      </c>
      <c r="C5" s="248" t="str">
        <f>'B-I'!F4</f>
        <v>Lavras</v>
      </c>
      <c r="D5" s="27">
        <f>'B-I'!F5</f>
        <v>25</v>
      </c>
      <c r="E5" s="39">
        <v>1</v>
      </c>
      <c r="F5" s="11">
        <f>'B-I'!G67</f>
        <v>1627.0299999999997</v>
      </c>
      <c r="G5" s="11">
        <f>E5*F5</f>
        <v>1627.0299999999997</v>
      </c>
      <c r="H5" s="19">
        <f>G5*24</f>
        <v>39048.719999999994</v>
      </c>
      <c r="I5" s="8"/>
    </row>
    <row r="6" spans="1:9" x14ac:dyDescent="0.25">
      <c r="A6" s="187"/>
      <c r="B6" s="11" t="str">
        <f>'B-I'!H3</f>
        <v>MG000594/2025</v>
      </c>
      <c r="C6" s="248" t="str">
        <f>'B-I'!H4</f>
        <v>Pouso Alegre</v>
      </c>
      <c r="D6" s="27">
        <f>'B-I'!H5</f>
        <v>20</v>
      </c>
      <c r="E6" s="39">
        <v>1</v>
      </c>
      <c r="F6" s="11">
        <f>'B-I'!I67</f>
        <v>1322.0600000000002</v>
      </c>
      <c r="G6" s="11">
        <f>E6*F6</f>
        <v>1322.0600000000002</v>
      </c>
      <c r="H6" s="19">
        <f>G6*24</f>
        <v>31729.440000000002</v>
      </c>
      <c r="I6" s="8"/>
    </row>
    <row r="7" spans="1:9" x14ac:dyDescent="0.25">
      <c r="A7" s="187"/>
      <c r="B7" s="11" t="str">
        <f>'B-I'!J3</f>
        <v>MG000594/2025</v>
      </c>
      <c r="C7" s="248" t="str">
        <f>'B-I'!J4</f>
        <v>Três Corações</v>
      </c>
      <c r="D7" s="27">
        <f>'B-I'!J5</f>
        <v>15</v>
      </c>
      <c r="E7" s="39">
        <v>1</v>
      </c>
      <c r="F7" s="11">
        <f>'B-I'!K67</f>
        <v>1055.18</v>
      </c>
      <c r="G7" s="11">
        <f>E7*F7</f>
        <v>1055.18</v>
      </c>
      <c r="H7" s="19">
        <f>G7*24</f>
        <v>25324.32</v>
      </c>
      <c r="I7" s="8"/>
    </row>
    <row r="8" spans="1:9" x14ac:dyDescent="0.25">
      <c r="A8" s="187"/>
      <c r="B8" s="11" t="str">
        <f>'B-I'!L3</f>
        <v>MG000594/2025</v>
      </c>
      <c r="C8" s="248" t="str">
        <f>'B-I'!L4</f>
        <v>Aiuruoca</v>
      </c>
      <c r="D8" s="27">
        <f>'B-I'!L5</f>
        <v>15</v>
      </c>
      <c r="E8" s="39">
        <v>1</v>
      </c>
      <c r="F8" s="11">
        <f>'B-I'!M67</f>
        <v>879.68000000000006</v>
      </c>
      <c r="G8" s="11">
        <f t="shared" ref="G8:G37" si="0">E8*F8</f>
        <v>879.68000000000006</v>
      </c>
      <c r="H8" s="19">
        <f t="shared" ref="H8:H37" si="1">G8*24</f>
        <v>21112.32</v>
      </c>
    </row>
    <row r="9" spans="1:9" x14ac:dyDescent="0.25">
      <c r="A9" s="187"/>
      <c r="B9" s="11" t="str">
        <f>'B-I'!N3</f>
        <v>MG000594/2025</v>
      </c>
      <c r="C9" s="248" t="str">
        <f>'B-I'!N4</f>
        <v>Alfenas</v>
      </c>
      <c r="D9" s="27">
        <f>'B-I'!N5</f>
        <v>15</v>
      </c>
      <c r="E9" s="39">
        <v>1</v>
      </c>
      <c r="F9" s="11">
        <f>'B-I'!O67</f>
        <v>963.11</v>
      </c>
      <c r="G9" s="11">
        <f t="shared" ref="G9:G36" si="2">E9*F9</f>
        <v>963.11</v>
      </c>
      <c r="H9" s="19">
        <f t="shared" ref="H9:H36" si="3">G9*24</f>
        <v>23114.639999999999</v>
      </c>
    </row>
    <row r="10" spans="1:9" x14ac:dyDescent="0.25">
      <c r="A10" s="187"/>
      <c r="B10" s="11" t="str">
        <f>'B-I'!P3</f>
        <v>MG000594/2025</v>
      </c>
      <c r="C10" s="248" t="str">
        <f>'B-I'!P4</f>
        <v>Alpinópolis</v>
      </c>
      <c r="D10" s="27">
        <f>'B-I'!P5</f>
        <v>15</v>
      </c>
      <c r="E10" s="39">
        <v>1</v>
      </c>
      <c r="F10" s="11">
        <f>'B-I'!Q67</f>
        <v>879.68000000000006</v>
      </c>
      <c r="G10" s="11">
        <f t="shared" si="2"/>
        <v>879.68000000000006</v>
      </c>
      <c r="H10" s="19">
        <f t="shared" si="3"/>
        <v>21112.32</v>
      </c>
    </row>
    <row r="11" spans="1:9" x14ac:dyDescent="0.25">
      <c r="A11" s="187"/>
      <c r="B11" s="11" t="str">
        <f>'B-I'!R3</f>
        <v>MG000594/2025</v>
      </c>
      <c r="C11" s="248" t="str">
        <f>'B-I'!R4</f>
        <v>Andradas</v>
      </c>
      <c r="D11" s="27">
        <f>'B-I'!R5</f>
        <v>15</v>
      </c>
      <c r="E11" s="39">
        <v>1</v>
      </c>
      <c r="F11" s="11">
        <f>'B-I'!S67</f>
        <v>993.53</v>
      </c>
      <c r="G11" s="11">
        <f t="shared" si="2"/>
        <v>993.53</v>
      </c>
      <c r="H11" s="19">
        <f t="shared" si="3"/>
        <v>23844.720000000001</v>
      </c>
    </row>
    <row r="12" spans="1:9" x14ac:dyDescent="0.25">
      <c r="A12" s="187"/>
      <c r="B12" s="11" t="str">
        <f>'B-I'!T3</f>
        <v>MG000594/2025</v>
      </c>
      <c r="C12" s="248" t="str">
        <f>'B-I'!T4</f>
        <v>Andrelândia</v>
      </c>
      <c r="D12" s="27">
        <f>'B-I'!T5</f>
        <v>15</v>
      </c>
      <c r="E12" s="39">
        <v>1</v>
      </c>
      <c r="F12" s="11">
        <f>'B-I'!U67</f>
        <v>861.55000000000007</v>
      </c>
      <c r="G12" s="11">
        <f t="shared" si="2"/>
        <v>861.55000000000007</v>
      </c>
      <c r="H12" s="19">
        <f t="shared" si="3"/>
        <v>20677.2</v>
      </c>
    </row>
    <row r="13" spans="1:9" x14ac:dyDescent="0.25">
      <c r="A13" s="187"/>
      <c r="B13" s="11" t="str">
        <f>'B-I'!V3</f>
        <v>MG000594/2025</v>
      </c>
      <c r="C13" s="248" t="str">
        <f>'B-I'!V4</f>
        <v>Areado</v>
      </c>
      <c r="D13" s="27">
        <f>'B-I'!V5</f>
        <v>15</v>
      </c>
      <c r="E13" s="39">
        <v>1</v>
      </c>
      <c r="F13" s="11">
        <f>'B-I'!W67</f>
        <v>870.5200000000001</v>
      </c>
      <c r="G13" s="11">
        <f t="shared" si="2"/>
        <v>870.5200000000001</v>
      </c>
      <c r="H13" s="19">
        <f t="shared" si="3"/>
        <v>20892.480000000003</v>
      </c>
    </row>
    <row r="14" spans="1:9" x14ac:dyDescent="0.25">
      <c r="A14" s="187"/>
      <c r="B14" s="11" t="str">
        <f>'B-I'!X3</f>
        <v>MG000594/2025</v>
      </c>
      <c r="C14" s="248" t="str">
        <f>'B-I'!X4</f>
        <v>Boa Esperança</v>
      </c>
      <c r="D14" s="27">
        <f>'B-I'!X5</f>
        <v>15</v>
      </c>
      <c r="E14" s="39">
        <v>1</v>
      </c>
      <c r="F14" s="11">
        <f>'B-I'!Y67</f>
        <v>986.65000000000009</v>
      </c>
      <c r="G14" s="11">
        <f t="shared" si="2"/>
        <v>986.65000000000009</v>
      </c>
      <c r="H14" s="19">
        <f t="shared" si="3"/>
        <v>23679.600000000002</v>
      </c>
    </row>
    <row r="15" spans="1:9" x14ac:dyDescent="0.25">
      <c r="A15" s="187"/>
      <c r="B15" s="11" t="str">
        <f>'B-I'!Z3</f>
        <v>MG000594/2025</v>
      </c>
      <c r="C15" s="248" t="str">
        <f>'B-I'!Z4</f>
        <v>Bom Sucesso</v>
      </c>
      <c r="D15" s="27">
        <f>'B-I'!Z5</f>
        <v>15</v>
      </c>
      <c r="E15" s="39">
        <v>1</v>
      </c>
      <c r="F15" s="11">
        <f>'B-I'!AA67</f>
        <v>861.55000000000007</v>
      </c>
      <c r="G15" s="11">
        <f t="shared" si="2"/>
        <v>861.55000000000007</v>
      </c>
      <c r="H15" s="19">
        <f t="shared" si="3"/>
        <v>20677.2</v>
      </c>
    </row>
    <row r="16" spans="1:9" x14ac:dyDescent="0.25">
      <c r="A16" s="187"/>
      <c r="B16" s="11" t="str">
        <f>'B-I'!AB3</f>
        <v>MG000594/2025</v>
      </c>
      <c r="C16" s="248" t="str">
        <f>'B-I'!AB4</f>
        <v>Candeias</v>
      </c>
      <c r="D16" s="27">
        <f>'B-I'!AB5</f>
        <v>15</v>
      </c>
      <c r="E16" s="39">
        <v>1</v>
      </c>
      <c r="F16" s="11">
        <f>'B-I'!AC67</f>
        <v>852.76</v>
      </c>
      <c r="G16" s="11">
        <f t="shared" si="2"/>
        <v>852.76</v>
      </c>
      <c r="H16" s="19">
        <f t="shared" si="3"/>
        <v>20466.239999999998</v>
      </c>
    </row>
    <row r="17" spans="1:8" x14ac:dyDescent="0.25">
      <c r="A17" s="187"/>
      <c r="B17" s="11" t="str">
        <f>'B-I'!AD3</f>
        <v>MG000594/2025</v>
      </c>
      <c r="C17" s="248" t="str">
        <f>'B-I'!AD4</f>
        <v>Carmo do Rio Claro</v>
      </c>
      <c r="D17" s="27">
        <f>'B-I'!AD5</f>
        <v>15</v>
      </c>
      <c r="E17" s="39">
        <v>1</v>
      </c>
      <c r="F17" s="11">
        <f>'B-I'!AE67</f>
        <v>852.76</v>
      </c>
      <c r="G17" s="11">
        <f t="shared" si="2"/>
        <v>852.76</v>
      </c>
      <c r="H17" s="19">
        <f t="shared" si="3"/>
        <v>20466.239999999998</v>
      </c>
    </row>
    <row r="18" spans="1:8" x14ac:dyDescent="0.25">
      <c r="A18" s="187"/>
      <c r="B18" s="11" t="str">
        <f>'B-I'!AF3</f>
        <v>MG000594/2025</v>
      </c>
      <c r="C18" s="248" t="str">
        <f>'B-I'!AF4</f>
        <v>Cristina</v>
      </c>
      <c r="D18" s="27">
        <f>'B-I'!AF5</f>
        <v>15</v>
      </c>
      <c r="E18" s="39">
        <v>1</v>
      </c>
      <c r="F18" s="11">
        <f>'B-I'!AG67</f>
        <v>852.76</v>
      </c>
      <c r="G18" s="11">
        <f t="shared" si="2"/>
        <v>852.76</v>
      </c>
      <c r="H18" s="19">
        <f t="shared" si="3"/>
        <v>20466.239999999998</v>
      </c>
    </row>
    <row r="19" spans="1:8" x14ac:dyDescent="0.25">
      <c r="A19" s="187"/>
      <c r="B19" s="11" t="str">
        <f>'B-I'!AH3</f>
        <v>MG000594/2025</v>
      </c>
      <c r="C19" s="248" t="str">
        <f>'B-I'!AH4</f>
        <v>Cruzília</v>
      </c>
      <c r="D19" s="27">
        <f>'B-I'!AH5</f>
        <v>20</v>
      </c>
      <c r="E19" s="39">
        <v>1</v>
      </c>
      <c r="F19" s="11">
        <f>'B-I'!AI67</f>
        <v>1137.0200000000002</v>
      </c>
      <c r="G19" s="11">
        <f t="shared" si="2"/>
        <v>1137.0200000000002</v>
      </c>
      <c r="H19" s="19">
        <f t="shared" si="3"/>
        <v>27288.480000000003</v>
      </c>
    </row>
    <row r="20" spans="1:8" x14ac:dyDescent="0.25">
      <c r="A20" s="187"/>
      <c r="B20" s="11" t="str">
        <f>'B-I'!AJ3</f>
        <v>MG000594/2025</v>
      </c>
      <c r="C20" s="248" t="str">
        <f>'B-I'!AJ4</f>
        <v>Extrema</v>
      </c>
      <c r="D20" s="27">
        <f>'B-I'!AJ5</f>
        <v>15</v>
      </c>
      <c r="E20" s="39">
        <v>1</v>
      </c>
      <c r="F20" s="11">
        <f>'B-I'!AK67</f>
        <v>967.6</v>
      </c>
      <c r="G20" s="11">
        <f t="shared" si="2"/>
        <v>967.6</v>
      </c>
      <c r="H20" s="19">
        <f t="shared" si="3"/>
        <v>23222.400000000001</v>
      </c>
    </row>
    <row r="21" spans="1:8" x14ac:dyDescent="0.25">
      <c r="A21" s="187"/>
      <c r="B21" s="11" t="str">
        <f>'B-I'!AL3</f>
        <v>MG000594/2025</v>
      </c>
      <c r="C21" s="248" t="str">
        <f>'B-I'!AL4</f>
        <v>Guapé</v>
      </c>
      <c r="D21" s="27">
        <f>'B-I'!AL5</f>
        <v>15</v>
      </c>
      <c r="E21" s="39">
        <v>1</v>
      </c>
      <c r="F21" s="11">
        <f>'B-I'!AM67</f>
        <v>879.68000000000006</v>
      </c>
      <c r="G21" s="11">
        <f t="shared" si="2"/>
        <v>879.68000000000006</v>
      </c>
      <c r="H21" s="19">
        <f t="shared" si="3"/>
        <v>21112.32</v>
      </c>
    </row>
    <row r="22" spans="1:8" x14ac:dyDescent="0.25">
      <c r="A22" s="187"/>
      <c r="B22" s="11" t="str">
        <f>'B-I'!AN3</f>
        <v>MG000594/2025</v>
      </c>
      <c r="C22" s="248" t="str">
        <f>'B-I'!AN4</f>
        <v>Itamonte</v>
      </c>
      <c r="D22" s="27">
        <f>'B-I'!AN5</f>
        <v>25</v>
      </c>
      <c r="E22" s="39">
        <v>1</v>
      </c>
      <c r="F22" s="11">
        <f>'B-I'!AO67</f>
        <v>1435.9099999999999</v>
      </c>
      <c r="G22" s="11">
        <f t="shared" si="2"/>
        <v>1435.9099999999999</v>
      </c>
      <c r="H22" s="19">
        <f t="shared" si="3"/>
        <v>34461.839999999997</v>
      </c>
    </row>
    <row r="23" spans="1:8" x14ac:dyDescent="0.25">
      <c r="A23" s="187"/>
      <c r="B23" s="11" t="str">
        <f>'B-I'!AP3</f>
        <v>MG000594/2025</v>
      </c>
      <c r="C23" s="248" t="str">
        <f>'B-I'!AP4</f>
        <v>Itanhandu</v>
      </c>
      <c r="D23" s="27">
        <f>'B-I'!AP5</f>
        <v>15</v>
      </c>
      <c r="E23" s="39">
        <v>1</v>
      </c>
      <c r="F23" s="11">
        <f>'B-I'!AQ67</f>
        <v>861.55000000000007</v>
      </c>
      <c r="G23" s="11">
        <f t="shared" si="2"/>
        <v>861.55000000000007</v>
      </c>
      <c r="H23" s="19">
        <f t="shared" si="3"/>
        <v>20677.2</v>
      </c>
    </row>
    <row r="24" spans="1:8" x14ac:dyDescent="0.25">
      <c r="A24" s="187"/>
      <c r="B24" s="11" t="str">
        <f>'B-I'!AR3</f>
        <v>MG000594/2025</v>
      </c>
      <c r="C24" s="11" t="str">
        <f>'B-I'!AR4</f>
        <v>Lambari</v>
      </c>
      <c r="D24" s="27">
        <f>'B-I'!AR5</f>
        <v>20</v>
      </c>
      <c r="E24" s="39">
        <v>1</v>
      </c>
      <c r="F24" s="11">
        <f>'B-I'!AS67</f>
        <v>1148.7400000000002</v>
      </c>
      <c r="G24" s="11">
        <f t="shared" si="2"/>
        <v>1148.7400000000002</v>
      </c>
      <c r="H24" s="19">
        <f t="shared" si="3"/>
        <v>27569.760000000006</v>
      </c>
    </row>
    <row r="25" spans="1:8" x14ac:dyDescent="0.25">
      <c r="A25" s="187"/>
      <c r="B25" s="11" t="str">
        <f>'B-I'!AT3</f>
        <v>MG000594/2025</v>
      </c>
      <c r="C25" s="248" t="str">
        <f>'B-I'!AT4</f>
        <v>Machado</v>
      </c>
      <c r="D25" s="27">
        <f>'B-I'!AT5</f>
        <v>15</v>
      </c>
      <c r="E25" s="39">
        <v>1</v>
      </c>
      <c r="F25" s="11">
        <f>'B-I'!AU67</f>
        <v>861.55000000000007</v>
      </c>
      <c r="G25" s="11">
        <f t="shared" si="2"/>
        <v>861.55000000000007</v>
      </c>
      <c r="H25" s="19">
        <f t="shared" si="3"/>
        <v>20677.2</v>
      </c>
    </row>
    <row r="26" spans="1:8" x14ac:dyDescent="0.25">
      <c r="A26" s="187"/>
      <c r="B26" s="11" t="str">
        <f>'B-I'!AV3</f>
        <v>MG000594/2025</v>
      </c>
      <c r="C26" s="248" t="str">
        <f>'B-I'!AV4</f>
        <v>Monte Santo de Minas</v>
      </c>
      <c r="D26" s="27">
        <f>'B-I'!AV5</f>
        <v>15</v>
      </c>
      <c r="E26" s="39">
        <v>1</v>
      </c>
      <c r="F26" s="11">
        <f>'B-I'!AW67</f>
        <v>879.68000000000006</v>
      </c>
      <c r="G26" s="11">
        <f t="shared" si="2"/>
        <v>879.68000000000006</v>
      </c>
      <c r="H26" s="19">
        <f t="shared" si="3"/>
        <v>21112.32</v>
      </c>
    </row>
    <row r="27" spans="1:8" x14ac:dyDescent="0.25">
      <c r="A27" s="187"/>
      <c r="B27" s="11" t="str">
        <f>'B-I'!AX3</f>
        <v>MG000594/2025</v>
      </c>
      <c r="C27" s="248" t="str">
        <f>'B-I'!AX4</f>
        <v>Nepomuceno</v>
      </c>
      <c r="D27" s="27">
        <f>'B-I'!AX5</f>
        <v>15</v>
      </c>
      <c r="E27" s="39">
        <v>1</v>
      </c>
      <c r="F27" s="11">
        <f>'B-I'!AY67</f>
        <v>875.56000000000006</v>
      </c>
      <c r="G27" s="11">
        <f t="shared" si="2"/>
        <v>875.56000000000006</v>
      </c>
      <c r="H27" s="19">
        <f t="shared" si="3"/>
        <v>21013.440000000002</v>
      </c>
    </row>
    <row r="28" spans="1:8" x14ac:dyDescent="0.25">
      <c r="A28" s="187"/>
      <c r="B28" s="11" t="str">
        <f>'B-I'!AZ3</f>
        <v>MG000594/2025</v>
      </c>
      <c r="C28" s="248" t="str">
        <f>'B-I'!AZ4</f>
        <v>Ouro Fino</v>
      </c>
      <c r="D28" s="27">
        <f>'B-I'!AZ5</f>
        <v>15</v>
      </c>
      <c r="E28" s="39">
        <v>1</v>
      </c>
      <c r="F28" s="11">
        <f>'B-I'!BA67</f>
        <v>976.58</v>
      </c>
      <c r="G28" s="11">
        <f t="shared" si="2"/>
        <v>976.58</v>
      </c>
      <c r="H28" s="19">
        <f t="shared" si="3"/>
        <v>23437.920000000002</v>
      </c>
    </row>
    <row r="29" spans="1:8" x14ac:dyDescent="0.25">
      <c r="A29" s="187"/>
      <c r="B29" s="11" t="str">
        <f>'B-I'!BB3</f>
        <v>MG000594/2025</v>
      </c>
      <c r="C29" s="248" t="str">
        <f>'B-I'!BB4</f>
        <v>Paraisópolis</v>
      </c>
      <c r="D29" s="27">
        <f>'B-I'!BB5</f>
        <v>20</v>
      </c>
      <c r="E29" s="39">
        <v>1</v>
      </c>
      <c r="F29" s="11">
        <f>'B-I'!BC67</f>
        <v>1148.7400000000002</v>
      </c>
      <c r="G29" s="11">
        <f t="shared" si="2"/>
        <v>1148.7400000000002</v>
      </c>
      <c r="H29" s="19">
        <f t="shared" si="3"/>
        <v>27569.760000000006</v>
      </c>
    </row>
    <row r="30" spans="1:8" x14ac:dyDescent="0.25">
      <c r="A30" s="187"/>
      <c r="B30" s="11" t="str">
        <f>'B-I'!BD3</f>
        <v>MG000594/2025</v>
      </c>
      <c r="C30" s="248" t="str">
        <f>'B-I'!BD4</f>
        <v>Perdões</v>
      </c>
      <c r="D30" s="27">
        <f>'B-I'!BD5</f>
        <v>15</v>
      </c>
      <c r="E30" s="39">
        <v>1</v>
      </c>
      <c r="F30" s="11">
        <f>'B-I'!BE67</f>
        <v>879.68000000000006</v>
      </c>
      <c r="G30" s="11">
        <f t="shared" si="2"/>
        <v>879.68000000000006</v>
      </c>
      <c r="H30" s="19">
        <f t="shared" si="3"/>
        <v>21112.32</v>
      </c>
    </row>
    <row r="31" spans="1:8" x14ac:dyDescent="0.25">
      <c r="A31" s="187"/>
      <c r="B31" s="11" t="str">
        <f>'B-I'!BF3</f>
        <v>MG000594/2025</v>
      </c>
      <c r="C31" s="11" t="str">
        <f>'B-I'!BF4</f>
        <v>Piumhi</v>
      </c>
      <c r="D31" s="27">
        <f>'B-I'!BF5</f>
        <v>15</v>
      </c>
      <c r="E31" s="39">
        <v>1</v>
      </c>
      <c r="F31" s="11">
        <f>'B-I'!BG67</f>
        <v>879.68000000000006</v>
      </c>
      <c r="G31" s="11">
        <f t="shared" si="2"/>
        <v>879.68000000000006</v>
      </c>
      <c r="H31" s="19">
        <f t="shared" si="3"/>
        <v>21112.32</v>
      </c>
    </row>
    <row r="32" spans="1:8" x14ac:dyDescent="0.25">
      <c r="A32" s="187"/>
      <c r="B32" s="11" t="str">
        <f>'B-I'!BH3</f>
        <v>MG000594/2025</v>
      </c>
      <c r="C32" s="248" t="str">
        <f>'B-I'!BH4</f>
        <v>Pratápolis</v>
      </c>
      <c r="D32" s="27">
        <f>'B-I'!BH5</f>
        <v>20</v>
      </c>
      <c r="E32" s="39">
        <v>1</v>
      </c>
      <c r="F32" s="11">
        <f>'B-I'!BI67</f>
        <v>1172.9300000000003</v>
      </c>
      <c r="G32" s="11">
        <f t="shared" si="2"/>
        <v>1172.9300000000003</v>
      </c>
      <c r="H32" s="19">
        <f t="shared" si="3"/>
        <v>28150.320000000007</v>
      </c>
    </row>
    <row r="33" spans="1:9" x14ac:dyDescent="0.25">
      <c r="A33" s="187"/>
      <c r="B33" s="11" t="str">
        <f>'B-I'!BJ3</f>
        <v>MG000594/2025</v>
      </c>
      <c r="C33" s="248" t="str">
        <f>'B-I'!BJ4</f>
        <v>Santa Rita do Sapucaí</v>
      </c>
      <c r="D33" s="27">
        <f>'B-I'!BJ5</f>
        <v>15</v>
      </c>
      <c r="E33" s="39">
        <v>1</v>
      </c>
      <c r="F33" s="11">
        <f>'B-I'!BK67</f>
        <v>941.29000000000008</v>
      </c>
      <c r="G33" s="11">
        <f t="shared" si="2"/>
        <v>941.29000000000008</v>
      </c>
      <c r="H33" s="19">
        <f t="shared" si="3"/>
        <v>22590.960000000003</v>
      </c>
    </row>
    <row r="34" spans="1:9" x14ac:dyDescent="0.25">
      <c r="A34" s="187"/>
      <c r="B34" s="11" t="str">
        <f>'B-I'!BL3</f>
        <v>MG000594/2025</v>
      </c>
      <c r="C34" s="248" t="str">
        <f>'B-I'!BL4</f>
        <v>São Gonçalo do Sapucaí</v>
      </c>
      <c r="D34" s="27">
        <f>'B-I'!BL5</f>
        <v>15</v>
      </c>
      <c r="E34" s="39">
        <v>1</v>
      </c>
      <c r="F34" s="11">
        <f>'B-I'!BM67</f>
        <v>891.28000000000009</v>
      </c>
      <c r="G34" s="11">
        <f t="shared" si="2"/>
        <v>891.28000000000009</v>
      </c>
      <c r="H34" s="19">
        <f t="shared" si="3"/>
        <v>21390.720000000001</v>
      </c>
    </row>
    <row r="35" spans="1:9" x14ac:dyDescent="0.25">
      <c r="A35" s="187"/>
      <c r="B35" s="11" t="str">
        <f>'B-I'!BN3</f>
        <v>MG000594/2025</v>
      </c>
      <c r="C35" s="248" t="str">
        <f>'B-I'!BN4</f>
        <v>São Sebastião do Paraíso</v>
      </c>
      <c r="D35" s="27">
        <f>'B-I'!BN5</f>
        <v>20</v>
      </c>
      <c r="E35" s="39">
        <v>1</v>
      </c>
      <c r="F35" s="11">
        <f>'B-I'!BO67</f>
        <v>1260.3600000000001</v>
      </c>
      <c r="G35" s="11">
        <f t="shared" si="2"/>
        <v>1260.3600000000001</v>
      </c>
      <c r="H35" s="19">
        <f t="shared" si="3"/>
        <v>30248.640000000003</v>
      </c>
    </row>
    <row r="36" spans="1:9" ht="15.75" thickBot="1" x14ac:dyDescent="0.3">
      <c r="A36" s="188"/>
      <c r="B36" s="11" t="str">
        <f>'B-I'!BP3</f>
        <v>MG000594/2025</v>
      </c>
      <c r="C36" s="248" t="str">
        <f>'B-I'!BP4</f>
        <v>Três Pontas</v>
      </c>
      <c r="D36" s="27">
        <f>'B-I'!BP5</f>
        <v>15</v>
      </c>
      <c r="E36" s="39">
        <v>1</v>
      </c>
      <c r="F36" s="11">
        <f>'B-I'!BQ67</f>
        <v>879.68000000000006</v>
      </c>
      <c r="G36" s="11">
        <f t="shared" si="2"/>
        <v>879.68000000000006</v>
      </c>
      <c r="H36" s="19">
        <f t="shared" si="3"/>
        <v>21112.32</v>
      </c>
    </row>
    <row r="37" spans="1:9" ht="15.75" thickBot="1" x14ac:dyDescent="0.3">
      <c r="A37" s="20" t="s">
        <v>10</v>
      </c>
      <c r="B37" s="21" t="str">
        <f>'B-II'!B3</f>
        <v>MG000165/2025</v>
      </c>
      <c r="C37" s="249" t="str">
        <f>'B-II'!B4</f>
        <v>Poços de Caldas</v>
      </c>
      <c r="D37" s="80">
        <f>'B-II'!B5</f>
        <v>40</v>
      </c>
      <c r="E37" s="146">
        <v>1</v>
      </c>
      <c r="F37" s="21">
        <f>'B-II'!C66</f>
        <v>3128.86</v>
      </c>
      <c r="G37" s="21">
        <f t="shared" si="0"/>
        <v>3128.86</v>
      </c>
      <c r="H37" s="81">
        <f t="shared" si="1"/>
        <v>75092.639999999999</v>
      </c>
    </row>
    <row r="38" spans="1:9" ht="15.75" thickBot="1" x14ac:dyDescent="0.3">
      <c r="A38" s="20" t="s">
        <v>11</v>
      </c>
      <c r="B38" s="21" t="str">
        <f>'B-III'!B3</f>
        <v>MG000592/2025</v>
      </c>
      <c r="C38" s="249" t="str">
        <f>'B-III'!B4</f>
        <v>São Lourenço</v>
      </c>
      <c r="D38" s="80">
        <f>'B-III'!B5</f>
        <v>20</v>
      </c>
      <c r="E38" s="146">
        <v>1</v>
      </c>
      <c r="F38" s="21">
        <f>'B-III'!C67</f>
        <v>1377.6</v>
      </c>
      <c r="G38" s="21">
        <f t="shared" ref="G38" si="4">E38*F38</f>
        <v>1377.6</v>
      </c>
      <c r="H38" s="81">
        <f t="shared" ref="H38" si="5">G38*24</f>
        <v>33062.399999999994</v>
      </c>
    </row>
    <row r="39" spans="1:9" ht="15.75" thickBot="1" x14ac:dyDescent="0.3">
      <c r="A39" s="20" t="s">
        <v>12</v>
      </c>
      <c r="B39" s="21" t="s">
        <v>13</v>
      </c>
      <c r="C39" s="177"/>
      <c r="D39" s="178"/>
      <c r="E39" s="178"/>
      <c r="F39" s="179"/>
      <c r="G39" s="32">
        <f>'B-IV Equipamentos'!C22</f>
        <v>0</v>
      </c>
      <c r="H39" s="33">
        <f>G39*24</f>
        <v>0</v>
      </c>
    </row>
    <row r="40" spans="1:9" x14ac:dyDescent="0.25">
      <c r="B40" s="83" t="s">
        <v>14</v>
      </c>
      <c r="C40" s="16"/>
      <c r="D40" s="16"/>
      <c r="E40" s="83">
        <f>SUM(E3:E39)</f>
        <v>36</v>
      </c>
      <c r="G40" s="85">
        <f>SUM(G3:G39)</f>
        <v>39386.170000000006</v>
      </c>
      <c r="H40" s="85">
        <f>SUM(H3:H39)</f>
        <v>945268.07999999961</v>
      </c>
    </row>
    <row r="41" spans="1:9" ht="15.75" thickBot="1" x14ac:dyDescent="0.3">
      <c r="F41" s="10"/>
      <c r="G41" s="10"/>
      <c r="H41" s="10"/>
    </row>
    <row r="42" spans="1:9" ht="15.75" thickBot="1" x14ac:dyDescent="0.3">
      <c r="A42" s="180" t="s">
        <v>15</v>
      </c>
      <c r="B42" s="181"/>
      <c r="C42" s="181"/>
      <c r="D42" s="181"/>
      <c r="E42" s="181"/>
      <c r="F42" s="181"/>
      <c r="G42" s="181"/>
      <c r="H42" s="182"/>
    </row>
    <row r="43" spans="1:9" ht="15.75" thickBot="1" x14ac:dyDescent="0.3">
      <c r="A43" s="34" t="s">
        <v>1</v>
      </c>
      <c r="B43" s="23" t="s">
        <v>2</v>
      </c>
      <c r="C43" s="183" t="s">
        <v>3</v>
      </c>
      <c r="D43" s="184"/>
      <c r="E43" s="184"/>
      <c r="F43" s="184"/>
      <c r="G43" s="185"/>
      <c r="H43" s="25" t="s">
        <v>16</v>
      </c>
      <c r="I43" s="8"/>
    </row>
    <row r="44" spans="1:9" ht="15.75" thickBot="1" x14ac:dyDescent="0.3">
      <c r="A44" s="35" t="s">
        <v>9</v>
      </c>
      <c r="B44" s="36" t="str">
        <f>'B-I'!B73</f>
        <v>MG000594/2025</v>
      </c>
      <c r="C44" s="173" t="str">
        <f>'B-I'!B74</f>
        <v>Varginha</v>
      </c>
      <c r="D44" s="174"/>
      <c r="E44" s="174"/>
      <c r="F44" s="174"/>
      <c r="G44" s="175"/>
      <c r="H44" s="37">
        <f>'B-I'!C128</f>
        <v>8263.26</v>
      </c>
    </row>
    <row r="45" spans="1:9" ht="15.75" thickBot="1" x14ac:dyDescent="0.3">
      <c r="A45" s="35" t="s">
        <v>10</v>
      </c>
      <c r="B45" s="36" t="str">
        <f>'B-II'!B72</f>
        <v>MG000165/2025</v>
      </c>
      <c r="C45" s="173" t="str">
        <f>'B-II'!B73</f>
        <v>Poços de Caldas</v>
      </c>
      <c r="D45" s="174"/>
      <c r="E45" s="174"/>
      <c r="F45" s="174"/>
      <c r="G45" s="175"/>
      <c r="H45" s="37">
        <f>'B-II'!C127</f>
        <v>5733.76</v>
      </c>
    </row>
    <row r="46" spans="1:9" x14ac:dyDescent="0.25">
      <c r="G46" s="82" t="s">
        <v>14</v>
      </c>
      <c r="H46" s="84">
        <f>SUM(H44:H45)</f>
        <v>13997.02</v>
      </c>
    </row>
    <row r="47" spans="1:9" ht="15.75" thickBot="1" x14ac:dyDescent="0.3"/>
    <row r="48" spans="1:9" ht="15.75" thickBot="1" x14ac:dyDescent="0.3">
      <c r="F48" s="171" t="s">
        <v>17</v>
      </c>
      <c r="G48" s="172"/>
      <c r="H48" s="22">
        <f>H40+H46</f>
        <v>959265.09999999963</v>
      </c>
    </row>
  </sheetData>
  <sheetProtection formatCells="0" formatColumns="0" formatRows="0"/>
  <mergeCells count="8">
    <mergeCell ref="F48:G48"/>
    <mergeCell ref="C45:G45"/>
    <mergeCell ref="A1:H1"/>
    <mergeCell ref="C39:F39"/>
    <mergeCell ref="A42:H42"/>
    <mergeCell ref="C43:G43"/>
    <mergeCell ref="C44:G44"/>
    <mergeCell ref="A3:A36"/>
  </mergeCells>
  <pageMargins left="0.511811024" right="0.511811024" top="0.78740157499999996" bottom="0.78740157499999996" header="0.31496062000000002" footer="0.31496062000000002"/>
  <pageSetup paperSize="9" scale="7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J130"/>
  <sheetViews>
    <sheetView zoomScaleNormal="100" zoomScaleSheetLayoutView="40" workbookViewId="0">
      <pane ySplit="5" topLeftCell="A62" activePane="bottomLeft" state="frozen"/>
      <selection pane="bottomLeft" activeCell="B74" sqref="B74:C74"/>
    </sheetView>
  </sheetViews>
  <sheetFormatPr defaultRowHeight="15" x14ac:dyDescent="0.25"/>
  <cols>
    <col min="1" max="1" width="63" style="43" bestFit="1" customWidth="1"/>
    <col min="2" max="2" width="19.85546875" style="64" bestFit="1" customWidth="1"/>
    <col min="3" max="3" width="16.5703125" style="64" bestFit="1" customWidth="1"/>
    <col min="4" max="4" width="19.85546875" style="64" bestFit="1" customWidth="1"/>
    <col min="5" max="5" width="10.5703125" style="64" bestFit="1" customWidth="1"/>
    <col min="6" max="6" width="19.85546875" style="64" bestFit="1" customWidth="1"/>
    <col min="7" max="7" width="10.5703125" style="64" bestFit="1" customWidth="1"/>
    <col min="8" max="8" width="19.85546875" style="64" bestFit="1" customWidth="1"/>
    <col min="9" max="9" width="10.5703125" style="64" bestFit="1" customWidth="1"/>
    <col min="10" max="10" width="19.85546875" style="64" bestFit="1" customWidth="1"/>
    <col min="11" max="11" width="10.5703125" style="64" bestFit="1" customWidth="1"/>
    <col min="12" max="12" width="24.85546875" style="64" bestFit="1" customWidth="1"/>
    <col min="13" max="13" width="10.5703125" style="64" bestFit="1" customWidth="1"/>
    <col min="14" max="14" width="24.85546875" style="64" bestFit="1" customWidth="1"/>
    <col min="15" max="15" width="10.5703125" style="64" bestFit="1" customWidth="1"/>
    <col min="16" max="16" width="24.85546875" style="64" bestFit="1" customWidth="1"/>
    <col min="17" max="17" width="10.5703125" style="64" bestFit="1" customWidth="1"/>
    <col min="18" max="18" width="24.85546875" style="64" bestFit="1" customWidth="1"/>
    <col min="19" max="19" width="10.5703125" style="64" bestFit="1" customWidth="1"/>
    <col min="20" max="20" width="24.85546875" style="64" bestFit="1" customWidth="1"/>
    <col min="21" max="21" width="10.5703125" style="64" bestFit="1" customWidth="1"/>
    <col min="22" max="22" width="24.85546875" style="64" bestFit="1" customWidth="1"/>
    <col min="23" max="23" width="10.5703125" style="64" bestFit="1" customWidth="1"/>
    <col min="24" max="24" width="24.85546875" style="64" bestFit="1" customWidth="1"/>
    <col min="25" max="25" width="10.5703125" style="64" bestFit="1" customWidth="1"/>
    <col min="26" max="26" width="24.85546875" style="64" bestFit="1" customWidth="1"/>
    <col min="27" max="27" width="10.5703125" style="64" bestFit="1" customWidth="1"/>
    <col min="28" max="28" width="24.85546875" style="64" bestFit="1" customWidth="1"/>
    <col min="29" max="29" width="10.5703125" style="64" bestFit="1" customWidth="1"/>
    <col min="30" max="30" width="24.85546875" style="64" bestFit="1" customWidth="1"/>
    <col min="31" max="31" width="10.5703125" style="64" bestFit="1" customWidth="1"/>
    <col min="32" max="32" width="24.85546875" style="64" bestFit="1" customWidth="1"/>
    <col min="33" max="33" width="10.5703125" style="64" bestFit="1" customWidth="1"/>
    <col min="34" max="34" width="24.85546875" style="64" bestFit="1" customWidth="1"/>
    <col min="35" max="35" width="10.5703125" style="64" bestFit="1" customWidth="1"/>
    <col min="36" max="36" width="24.85546875" style="64" bestFit="1" customWidth="1"/>
    <col min="37" max="37" width="10.5703125" style="64" bestFit="1" customWidth="1"/>
    <col min="38" max="38" width="24.85546875" style="64" bestFit="1" customWidth="1"/>
    <col min="39" max="39" width="10.5703125" style="64" bestFit="1" customWidth="1"/>
    <col min="40" max="40" width="24.85546875" style="64" bestFit="1" customWidth="1"/>
    <col min="41" max="41" width="10.5703125" style="64" bestFit="1" customWidth="1"/>
    <col min="42" max="42" width="24.85546875" style="64" bestFit="1" customWidth="1"/>
    <col min="43" max="43" width="10.5703125" style="64" bestFit="1" customWidth="1"/>
    <col min="44" max="44" width="24.85546875" style="64" bestFit="1" customWidth="1"/>
    <col min="45" max="45" width="10.5703125" style="64" bestFit="1" customWidth="1"/>
    <col min="46" max="46" width="24.85546875" style="64" bestFit="1" customWidth="1"/>
    <col min="47" max="47" width="10.5703125" style="64" bestFit="1" customWidth="1"/>
    <col min="48" max="48" width="24.85546875" style="64" bestFit="1" customWidth="1"/>
    <col min="49" max="49" width="10.5703125" style="64" bestFit="1" customWidth="1"/>
    <col min="50" max="50" width="24.85546875" style="64" bestFit="1" customWidth="1"/>
    <col min="51" max="51" width="10.5703125" style="64" bestFit="1" customWidth="1"/>
    <col min="52" max="52" width="24.85546875" style="64" bestFit="1" customWidth="1"/>
    <col min="53" max="53" width="10.5703125" style="64" bestFit="1" customWidth="1"/>
    <col min="54" max="54" width="24.85546875" style="64" bestFit="1" customWidth="1"/>
    <col min="55" max="55" width="10.5703125" style="64" bestFit="1" customWidth="1"/>
    <col min="56" max="56" width="24.85546875" style="64" bestFit="1" customWidth="1"/>
    <col min="57" max="57" width="10.5703125" style="64" bestFit="1" customWidth="1"/>
    <col min="58" max="58" width="24.85546875" style="64" bestFit="1" customWidth="1"/>
    <col min="59" max="59" width="10.5703125" style="64" bestFit="1" customWidth="1"/>
    <col min="60" max="60" width="24.85546875" style="64" bestFit="1" customWidth="1"/>
    <col min="61" max="61" width="10.5703125" style="64" bestFit="1" customWidth="1"/>
    <col min="62" max="62" width="24.85546875" style="64" bestFit="1" customWidth="1"/>
    <col min="63" max="63" width="10.5703125" style="64" bestFit="1" customWidth="1"/>
    <col min="64" max="64" width="24.85546875" style="64" bestFit="1" customWidth="1"/>
    <col min="65" max="65" width="10.5703125" style="64" bestFit="1" customWidth="1"/>
    <col min="66" max="66" width="24.85546875" style="64" bestFit="1" customWidth="1"/>
    <col min="67" max="67" width="10.5703125" style="64" bestFit="1" customWidth="1"/>
    <col min="68" max="68" width="24.85546875" style="64" bestFit="1" customWidth="1"/>
    <col min="69" max="69" width="10.5703125" style="64" bestFit="1" customWidth="1"/>
    <col min="70" max="70" width="24.85546875" style="64" bestFit="1" customWidth="1"/>
    <col min="71" max="71" width="10.5703125" style="64" bestFit="1" customWidth="1"/>
    <col min="72" max="72" width="24.85546875" style="64" bestFit="1" customWidth="1"/>
    <col min="73" max="73" width="10.5703125" style="64" bestFit="1" customWidth="1"/>
    <col min="74" max="74" width="24.85546875" style="64" bestFit="1" customWidth="1"/>
    <col min="75" max="75" width="10.5703125" style="64" bestFit="1" customWidth="1"/>
    <col min="76" max="76" width="24.85546875" style="64" bestFit="1" customWidth="1"/>
    <col min="77" max="77" width="10.5703125" style="64" bestFit="1" customWidth="1"/>
    <col min="78" max="78" width="19.85546875" style="43" bestFit="1" customWidth="1"/>
    <col min="79" max="79" width="8" style="43" bestFit="1" customWidth="1"/>
    <col min="80" max="80" width="19.85546875" style="43" bestFit="1" customWidth="1"/>
    <col min="81" max="81" width="8" style="43" bestFit="1" customWidth="1"/>
    <col min="82" max="82" width="19.85546875" style="43" bestFit="1" customWidth="1"/>
    <col min="83" max="83" width="8" style="43" bestFit="1" customWidth="1"/>
    <col min="84" max="84" width="19.85546875" style="43" bestFit="1" customWidth="1"/>
    <col min="85" max="85" width="8" style="43" bestFit="1" customWidth="1"/>
    <col min="86" max="86" width="19.85546875" style="43" bestFit="1" customWidth="1"/>
    <col min="87" max="87" width="8" style="43" bestFit="1" customWidth="1"/>
    <col min="88" max="88" width="3.7109375" style="43" bestFit="1" customWidth="1"/>
    <col min="89" max="16384" width="9.140625" style="43"/>
  </cols>
  <sheetData>
    <row r="1" spans="1:77" s="41" customFormat="1" x14ac:dyDescent="0.25">
      <c r="A1" s="40" t="s">
        <v>18</v>
      </c>
      <c r="B1" s="196">
        <v>1596.27</v>
      </c>
      <c r="C1" s="196"/>
      <c r="D1" s="196">
        <f>$B$1</f>
        <v>1596.27</v>
      </c>
      <c r="E1" s="196"/>
      <c r="F1" s="196">
        <f t="shared" ref="F1" si="0">$B$1</f>
        <v>1596.27</v>
      </c>
      <c r="G1" s="196"/>
      <c r="H1" s="196">
        <f t="shared" ref="H1" si="1">$B$1</f>
        <v>1596.27</v>
      </c>
      <c r="I1" s="196"/>
      <c r="J1" s="196">
        <f t="shared" ref="J1" si="2">$B$1</f>
        <v>1596.27</v>
      </c>
      <c r="K1" s="196"/>
      <c r="L1" s="196">
        <f t="shared" ref="L1" si="3">$B$1</f>
        <v>1596.27</v>
      </c>
      <c r="M1" s="196"/>
      <c r="N1" s="196">
        <f t="shared" ref="N1" si="4">$B$1</f>
        <v>1596.27</v>
      </c>
      <c r="O1" s="196"/>
      <c r="P1" s="196">
        <f t="shared" ref="P1" si="5">$B$1</f>
        <v>1596.27</v>
      </c>
      <c r="Q1" s="196"/>
      <c r="R1" s="196">
        <f t="shared" ref="R1" si="6">$B$1</f>
        <v>1596.27</v>
      </c>
      <c r="S1" s="196"/>
      <c r="T1" s="196">
        <f t="shared" ref="T1" si="7">$B$1</f>
        <v>1596.27</v>
      </c>
      <c r="U1" s="196"/>
      <c r="V1" s="196">
        <f t="shared" ref="V1" si="8">$B$1</f>
        <v>1596.27</v>
      </c>
      <c r="W1" s="196"/>
      <c r="X1" s="196">
        <f t="shared" ref="X1" si="9">$B$1</f>
        <v>1596.27</v>
      </c>
      <c r="Y1" s="196"/>
      <c r="Z1" s="196">
        <f t="shared" ref="Z1" si="10">$B$1</f>
        <v>1596.27</v>
      </c>
      <c r="AA1" s="196"/>
      <c r="AB1" s="196">
        <f t="shared" ref="AB1" si="11">$B$1</f>
        <v>1596.27</v>
      </c>
      <c r="AC1" s="196"/>
      <c r="AD1" s="196">
        <f t="shared" ref="AD1" si="12">$B$1</f>
        <v>1596.27</v>
      </c>
      <c r="AE1" s="196"/>
      <c r="AF1" s="196">
        <f t="shared" ref="AF1" si="13">$B$1</f>
        <v>1596.27</v>
      </c>
      <c r="AG1" s="196"/>
      <c r="AH1" s="196">
        <f t="shared" ref="AH1" si="14">$B$1</f>
        <v>1596.27</v>
      </c>
      <c r="AI1" s="196"/>
      <c r="AJ1" s="196">
        <f t="shared" ref="AJ1" si="15">$B$1</f>
        <v>1596.27</v>
      </c>
      <c r="AK1" s="196"/>
      <c r="AL1" s="196">
        <f t="shared" ref="AL1" si="16">$B$1</f>
        <v>1596.27</v>
      </c>
      <c r="AM1" s="196"/>
      <c r="AN1" s="196">
        <f t="shared" ref="AN1" si="17">$B$1</f>
        <v>1596.27</v>
      </c>
      <c r="AO1" s="196"/>
      <c r="AP1" s="196">
        <f t="shared" ref="AP1" si="18">$B$1</f>
        <v>1596.27</v>
      </c>
      <c r="AQ1" s="196"/>
      <c r="AR1" s="196">
        <f t="shared" ref="AR1" si="19">$B$1</f>
        <v>1596.27</v>
      </c>
      <c r="AS1" s="196"/>
      <c r="AT1" s="196">
        <f t="shared" ref="AT1" si="20">$B$1</f>
        <v>1596.27</v>
      </c>
      <c r="AU1" s="196"/>
      <c r="AV1" s="196">
        <f t="shared" ref="AV1" si="21">$B$1</f>
        <v>1596.27</v>
      </c>
      <c r="AW1" s="196"/>
      <c r="AX1" s="196">
        <f t="shared" ref="AX1" si="22">$B$1</f>
        <v>1596.27</v>
      </c>
      <c r="AY1" s="196"/>
      <c r="AZ1" s="196">
        <f t="shared" ref="AZ1" si="23">$B$1</f>
        <v>1596.27</v>
      </c>
      <c r="BA1" s="196"/>
      <c r="BB1" s="196">
        <f t="shared" ref="BB1" si="24">$B$1</f>
        <v>1596.27</v>
      </c>
      <c r="BC1" s="196"/>
      <c r="BD1" s="196">
        <f t="shared" ref="BD1" si="25">$B$1</f>
        <v>1596.27</v>
      </c>
      <c r="BE1" s="196"/>
      <c r="BF1" s="196">
        <f t="shared" ref="BF1" si="26">$B$1</f>
        <v>1596.27</v>
      </c>
      <c r="BG1" s="196"/>
      <c r="BH1" s="196">
        <f t="shared" ref="BH1" si="27">$B$1</f>
        <v>1596.27</v>
      </c>
      <c r="BI1" s="196"/>
      <c r="BJ1" s="196">
        <f t="shared" ref="BJ1" si="28">$B$1</f>
        <v>1596.27</v>
      </c>
      <c r="BK1" s="196"/>
      <c r="BL1" s="196">
        <f t="shared" ref="BL1" si="29">$B$1</f>
        <v>1596.27</v>
      </c>
      <c r="BM1" s="196"/>
      <c r="BN1" s="196">
        <f t="shared" ref="BN1" si="30">$B$1</f>
        <v>1596.27</v>
      </c>
      <c r="BO1" s="196"/>
      <c r="BP1" s="196">
        <f t="shared" ref="BP1:BX1" si="31">$B$1</f>
        <v>1596.27</v>
      </c>
      <c r="BQ1" s="196"/>
      <c r="BR1" s="196">
        <f t="shared" si="31"/>
        <v>1596.27</v>
      </c>
      <c r="BS1" s="196"/>
      <c r="BT1" s="196">
        <f t="shared" si="31"/>
        <v>1596.27</v>
      </c>
      <c r="BU1" s="196"/>
      <c r="BV1" s="196">
        <f t="shared" si="31"/>
        <v>1596.27</v>
      </c>
      <c r="BW1" s="196"/>
      <c r="BX1" s="196">
        <f t="shared" si="31"/>
        <v>1596.27</v>
      </c>
      <c r="BY1" s="196"/>
    </row>
    <row r="2" spans="1:77" s="41" customFormat="1" ht="12.75" customHeight="1" x14ac:dyDescent="0.25">
      <c r="A2" s="96" t="s">
        <v>19</v>
      </c>
      <c r="B2" s="197" t="s">
        <v>20</v>
      </c>
      <c r="C2" s="197"/>
      <c r="D2" s="197" t="s">
        <v>20</v>
      </c>
      <c r="E2" s="197"/>
      <c r="F2" s="197" t="s">
        <v>20</v>
      </c>
      <c r="G2" s="197"/>
      <c r="H2" s="197" t="s">
        <v>20</v>
      </c>
      <c r="I2" s="197"/>
      <c r="J2" s="197" t="s">
        <v>20</v>
      </c>
      <c r="K2" s="197"/>
      <c r="L2" s="197" t="s">
        <v>20</v>
      </c>
      <c r="M2" s="197"/>
      <c r="N2" s="197" t="s">
        <v>20</v>
      </c>
      <c r="O2" s="197"/>
      <c r="P2" s="197" t="s">
        <v>20</v>
      </c>
      <c r="Q2" s="197"/>
      <c r="R2" s="197" t="s">
        <v>20</v>
      </c>
      <c r="S2" s="197"/>
      <c r="T2" s="197" t="s">
        <v>20</v>
      </c>
      <c r="U2" s="197"/>
      <c r="V2" s="197" t="s">
        <v>20</v>
      </c>
      <c r="W2" s="197"/>
      <c r="X2" s="197" t="s">
        <v>20</v>
      </c>
      <c r="Y2" s="197"/>
      <c r="Z2" s="197" t="s">
        <v>20</v>
      </c>
      <c r="AA2" s="197"/>
      <c r="AB2" s="197" t="s">
        <v>20</v>
      </c>
      <c r="AC2" s="197"/>
      <c r="AD2" s="197" t="s">
        <v>20</v>
      </c>
      <c r="AE2" s="197"/>
      <c r="AF2" s="197" t="s">
        <v>20</v>
      </c>
      <c r="AG2" s="197"/>
      <c r="AH2" s="197" t="s">
        <v>20</v>
      </c>
      <c r="AI2" s="197"/>
      <c r="AJ2" s="197" t="s">
        <v>20</v>
      </c>
      <c r="AK2" s="197"/>
      <c r="AL2" s="197" t="s">
        <v>20</v>
      </c>
      <c r="AM2" s="197"/>
      <c r="AN2" s="197" t="s">
        <v>20</v>
      </c>
      <c r="AO2" s="197"/>
      <c r="AP2" s="197" t="s">
        <v>20</v>
      </c>
      <c r="AQ2" s="197"/>
      <c r="AR2" s="197" t="s">
        <v>20</v>
      </c>
      <c r="AS2" s="197"/>
      <c r="AT2" s="197" t="s">
        <v>20</v>
      </c>
      <c r="AU2" s="197"/>
      <c r="AV2" s="197" t="s">
        <v>20</v>
      </c>
      <c r="AW2" s="197"/>
      <c r="AX2" s="197" t="s">
        <v>20</v>
      </c>
      <c r="AY2" s="197"/>
      <c r="AZ2" s="197" t="s">
        <v>20</v>
      </c>
      <c r="BA2" s="197"/>
      <c r="BB2" s="197" t="s">
        <v>20</v>
      </c>
      <c r="BC2" s="197"/>
      <c r="BD2" s="197" t="s">
        <v>20</v>
      </c>
      <c r="BE2" s="197"/>
      <c r="BF2" s="197" t="s">
        <v>20</v>
      </c>
      <c r="BG2" s="197"/>
      <c r="BH2" s="197" t="s">
        <v>20</v>
      </c>
      <c r="BI2" s="197"/>
      <c r="BJ2" s="197" t="s">
        <v>20</v>
      </c>
      <c r="BK2" s="197"/>
      <c r="BL2" s="197" t="s">
        <v>20</v>
      </c>
      <c r="BM2" s="197"/>
      <c r="BN2" s="197" t="s">
        <v>20</v>
      </c>
      <c r="BO2" s="197"/>
      <c r="BP2" s="197" t="s">
        <v>20</v>
      </c>
      <c r="BQ2" s="197"/>
      <c r="BR2" s="197" t="s">
        <v>20</v>
      </c>
      <c r="BS2" s="197"/>
      <c r="BT2" s="197" t="s">
        <v>20</v>
      </c>
      <c r="BU2" s="197"/>
      <c r="BV2" s="197" t="s">
        <v>20</v>
      </c>
      <c r="BW2" s="197"/>
      <c r="BX2" s="197" t="s">
        <v>20</v>
      </c>
      <c r="BY2" s="197"/>
    </row>
    <row r="3" spans="1:77" s="41" customFormat="1" ht="12.75" customHeight="1" x14ac:dyDescent="0.25">
      <c r="A3" s="42" t="s">
        <v>2</v>
      </c>
      <c r="B3" s="198" t="s">
        <v>175</v>
      </c>
      <c r="C3" s="198"/>
      <c r="D3" s="198" t="str">
        <f>$B$3</f>
        <v>MG000594/2025</v>
      </c>
      <c r="E3" s="198"/>
      <c r="F3" s="198" t="str">
        <f t="shared" ref="F3" si="32">$B$3</f>
        <v>MG000594/2025</v>
      </c>
      <c r="G3" s="198"/>
      <c r="H3" s="198" t="str">
        <f t="shared" ref="H3" si="33">$B$3</f>
        <v>MG000594/2025</v>
      </c>
      <c r="I3" s="198"/>
      <c r="J3" s="198" t="str">
        <f t="shared" ref="J3" si="34">$B$3</f>
        <v>MG000594/2025</v>
      </c>
      <c r="K3" s="198"/>
      <c r="L3" s="198" t="str">
        <f t="shared" ref="L3:BN3" si="35">$B$3</f>
        <v>MG000594/2025</v>
      </c>
      <c r="M3" s="198"/>
      <c r="N3" s="198" t="str">
        <f t="shared" ref="N3:BX3" si="36">$B$3</f>
        <v>MG000594/2025</v>
      </c>
      <c r="O3" s="198"/>
      <c r="P3" s="198" t="str">
        <f t="shared" ref="P3" si="37">$B$3</f>
        <v>MG000594/2025</v>
      </c>
      <c r="Q3" s="198"/>
      <c r="R3" s="198" t="str">
        <f t="shared" si="35"/>
        <v>MG000594/2025</v>
      </c>
      <c r="S3" s="198"/>
      <c r="T3" s="198" t="str">
        <f t="shared" si="36"/>
        <v>MG000594/2025</v>
      </c>
      <c r="U3" s="198"/>
      <c r="V3" s="198" t="str">
        <f t="shared" ref="V3" si="38">$B$3</f>
        <v>MG000594/2025</v>
      </c>
      <c r="W3" s="198"/>
      <c r="X3" s="198" t="str">
        <f t="shared" si="35"/>
        <v>MG000594/2025</v>
      </c>
      <c r="Y3" s="198"/>
      <c r="Z3" s="198" t="str">
        <f t="shared" si="36"/>
        <v>MG000594/2025</v>
      </c>
      <c r="AA3" s="198"/>
      <c r="AB3" s="198" t="str">
        <f t="shared" ref="AB3" si="39">$B$3</f>
        <v>MG000594/2025</v>
      </c>
      <c r="AC3" s="198"/>
      <c r="AD3" s="198" t="str">
        <f t="shared" si="35"/>
        <v>MG000594/2025</v>
      </c>
      <c r="AE3" s="198"/>
      <c r="AF3" s="198" t="str">
        <f t="shared" si="36"/>
        <v>MG000594/2025</v>
      </c>
      <c r="AG3" s="198"/>
      <c r="AH3" s="198" t="str">
        <f t="shared" ref="AH3" si="40">$B$3</f>
        <v>MG000594/2025</v>
      </c>
      <c r="AI3" s="198"/>
      <c r="AJ3" s="198" t="str">
        <f t="shared" si="35"/>
        <v>MG000594/2025</v>
      </c>
      <c r="AK3" s="198"/>
      <c r="AL3" s="198" t="str">
        <f t="shared" si="36"/>
        <v>MG000594/2025</v>
      </c>
      <c r="AM3" s="198"/>
      <c r="AN3" s="198" t="str">
        <f t="shared" ref="AN3" si="41">$B$3</f>
        <v>MG000594/2025</v>
      </c>
      <c r="AO3" s="198"/>
      <c r="AP3" s="198" t="str">
        <f t="shared" si="35"/>
        <v>MG000594/2025</v>
      </c>
      <c r="AQ3" s="198"/>
      <c r="AR3" s="198" t="str">
        <f t="shared" si="36"/>
        <v>MG000594/2025</v>
      </c>
      <c r="AS3" s="198"/>
      <c r="AT3" s="198" t="str">
        <f t="shared" ref="AT3" si="42">$B$3</f>
        <v>MG000594/2025</v>
      </c>
      <c r="AU3" s="198"/>
      <c r="AV3" s="198" t="str">
        <f t="shared" si="35"/>
        <v>MG000594/2025</v>
      </c>
      <c r="AW3" s="198"/>
      <c r="AX3" s="198" t="str">
        <f t="shared" si="36"/>
        <v>MG000594/2025</v>
      </c>
      <c r="AY3" s="198"/>
      <c r="AZ3" s="198" t="str">
        <f t="shared" ref="AZ3" si="43">$B$3</f>
        <v>MG000594/2025</v>
      </c>
      <c r="BA3" s="198"/>
      <c r="BB3" s="198" t="str">
        <f t="shared" si="35"/>
        <v>MG000594/2025</v>
      </c>
      <c r="BC3" s="198"/>
      <c r="BD3" s="198" t="str">
        <f t="shared" si="36"/>
        <v>MG000594/2025</v>
      </c>
      <c r="BE3" s="198"/>
      <c r="BF3" s="198" t="str">
        <f t="shared" ref="BF3" si="44">$B$3</f>
        <v>MG000594/2025</v>
      </c>
      <c r="BG3" s="198"/>
      <c r="BH3" s="198" t="str">
        <f t="shared" si="35"/>
        <v>MG000594/2025</v>
      </c>
      <c r="BI3" s="198"/>
      <c r="BJ3" s="198" t="str">
        <f t="shared" si="36"/>
        <v>MG000594/2025</v>
      </c>
      <c r="BK3" s="198"/>
      <c r="BL3" s="198" t="str">
        <f t="shared" ref="BL3" si="45">$B$3</f>
        <v>MG000594/2025</v>
      </c>
      <c r="BM3" s="198"/>
      <c r="BN3" s="198" t="str">
        <f t="shared" si="35"/>
        <v>MG000594/2025</v>
      </c>
      <c r="BO3" s="198"/>
      <c r="BP3" s="198" t="str">
        <f t="shared" si="36"/>
        <v>MG000594/2025</v>
      </c>
      <c r="BQ3" s="198"/>
      <c r="BR3" s="198" t="str">
        <f t="shared" si="36"/>
        <v>MG000594/2025</v>
      </c>
      <c r="BS3" s="198"/>
      <c r="BT3" s="198" t="str">
        <f t="shared" si="36"/>
        <v>MG000594/2025</v>
      </c>
      <c r="BU3" s="198"/>
      <c r="BV3" s="198" t="str">
        <f t="shared" si="36"/>
        <v>MG000594/2025</v>
      </c>
      <c r="BW3" s="198"/>
      <c r="BX3" s="198" t="str">
        <f t="shared" si="36"/>
        <v>MG000594/2025</v>
      </c>
      <c r="BY3" s="198"/>
    </row>
    <row r="4" spans="1:77" ht="15" customHeight="1" x14ac:dyDescent="0.25">
      <c r="A4" s="42" t="s">
        <v>3</v>
      </c>
      <c r="B4" s="197" t="s">
        <v>21</v>
      </c>
      <c r="C4" s="197"/>
      <c r="D4" s="197" t="s">
        <v>22</v>
      </c>
      <c r="E4" s="197"/>
      <c r="F4" s="197" t="s">
        <v>23</v>
      </c>
      <c r="G4" s="197"/>
      <c r="H4" s="197" t="s">
        <v>24</v>
      </c>
      <c r="I4" s="197"/>
      <c r="J4" s="197" t="s">
        <v>25</v>
      </c>
      <c r="K4" s="197"/>
      <c r="L4" s="197" t="s">
        <v>26</v>
      </c>
      <c r="M4" s="197"/>
      <c r="N4" s="197" t="s">
        <v>27</v>
      </c>
      <c r="O4" s="197"/>
      <c r="P4" s="197" t="s">
        <v>28</v>
      </c>
      <c r="Q4" s="197"/>
      <c r="R4" s="197" t="s">
        <v>29</v>
      </c>
      <c r="S4" s="197"/>
      <c r="T4" s="197" t="s">
        <v>30</v>
      </c>
      <c r="U4" s="197"/>
      <c r="V4" s="197" t="s">
        <v>31</v>
      </c>
      <c r="W4" s="197"/>
      <c r="X4" s="197" t="s">
        <v>32</v>
      </c>
      <c r="Y4" s="197"/>
      <c r="Z4" s="197" t="s">
        <v>33</v>
      </c>
      <c r="AA4" s="197"/>
      <c r="AB4" s="197" t="s">
        <v>34</v>
      </c>
      <c r="AC4" s="197"/>
      <c r="AD4" s="197" t="s">
        <v>35</v>
      </c>
      <c r="AE4" s="197"/>
      <c r="AF4" s="197" t="s">
        <v>36</v>
      </c>
      <c r="AG4" s="197"/>
      <c r="AH4" s="197" t="s">
        <v>37</v>
      </c>
      <c r="AI4" s="197"/>
      <c r="AJ4" s="197" t="s">
        <v>38</v>
      </c>
      <c r="AK4" s="197"/>
      <c r="AL4" s="197" t="s">
        <v>39</v>
      </c>
      <c r="AM4" s="197"/>
      <c r="AN4" s="197" t="s">
        <v>40</v>
      </c>
      <c r="AO4" s="197"/>
      <c r="AP4" s="197" t="s">
        <v>41</v>
      </c>
      <c r="AQ4" s="197"/>
      <c r="AR4" s="197" t="s">
        <v>42</v>
      </c>
      <c r="AS4" s="197"/>
      <c r="AT4" s="197" t="s">
        <v>43</v>
      </c>
      <c r="AU4" s="197"/>
      <c r="AV4" s="197" t="s">
        <v>44</v>
      </c>
      <c r="AW4" s="197"/>
      <c r="AX4" s="197" t="s">
        <v>45</v>
      </c>
      <c r="AY4" s="197"/>
      <c r="AZ4" s="197" t="s">
        <v>46</v>
      </c>
      <c r="BA4" s="197"/>
      <c r="BB4" s="197" t="s">
        <v>47</v>
      </c>
      <c r="BC4" s="197"/>
      <c r="BD4" s="197" t="s">
        <v>48</v>
      </c>
      <c r="BE4" s="197"/>
      <c r="BF4" s="197" t="s">
        <v>49</v>
      </c>
      <c r="BG4" s="197"/>
      <c r="BH4" s="197" t="s">
        <v>50</v>
      </c>
      <c r="BI4" s="197"/>
      <c r="BJ4" s="197" t="s">
        <v>51</v>
      </c>
      <c r="BK4" s="197"/>
      <c r="BL4" s="197" t="s">
        <v>52</v>
      </c>
      <c r="BM4" s="197"/>
      <c r="BN4" s="197" t="s">
        <v>53</v>
      </c>
      <c r="BO4" s="197"/>
      <c r="BP4" s="197" t="s">
        <v>54</v>
      </c>
      <c r="BQ4" s="197"/>
      <c r="BR4" s="197" t="s">
        <v>176</v>
      </c>
      <c r="BS4" s="197"/>
      <c r="BT4" s="197" t="s">
        <v>177</v>
      </c>
      <c r="BU4" s="197"/>
      <c r="BV4" s="197" t="s">
        <v>178</v>
      </c>
      <c r="BW4" s="197"/>
      <c r="BX4" s="197" t="s">
        <v>179</v>
      </c>
      <c r="BY4" s="197"/>
    </row>
    <row r="5" spans="1:77" ht="15" customHeight="1" x14ac:dyDescent="0.25">
      <c r="A5" s="44" t="s">
        <v>55</v>
      </c>
      <c r="B5" s="199">
        <v>30</v>
      </c>
      <c r="C5" s="199"/>
      <c r="D5" s="199">
        <v>15</v>
      </c>
      <c r="E5" s="199"/>
      <c r="F5" s="199">
        <v>25</v>
      </c>
      <c r="G5" s="199"/>
      <c r="H5" s="199">
        <v>20</v>
      </c>
      <c r="I5" s="199"/>
      <c r="J5" s="199">
        <v>15</v>
      </c>
      <c r="K5" s="199"/>
      <c r="L5" s="199">
        <v>15</v>
      </c>
      <c r="M5" s="199"/>
      <c r="N5" s="199">
        <v>15</v>
      </c>
      <c r="O5" s="199"/>
      <c r="P5" s="199">
        <v>15</v>
      </c>
      <c r="Q5" s="199"/>
      <c r="R5" s="199">
        <v>15</v>
      </c>
      <c r="S5" s="199"/>
      <c r="T5" s="199">
        <v>15</v>
      </c>
      <c r="U5" s="199"/>
      <c r="V5" s="199">
        <v>15</v>
      </c>
      <c r="W5" s="199"/>
      <c r="X5" s="199">
        <v>15</v>
      </c>
      <c r="Y5" s="199"/>
      <c r="Z5" s="199">
        <v>15</v>
      </c>
      <c r="AA5" s="199"/>
      <c r="AB5" s="199">
        <v>15</v>
      </c>
      <c r="AC5" s="199"/>
      <c r="AD5" s="199">
        <v>15</v>
      </c>
      <c r="AE5" s="199"/>
      <c r="AF5" s="199">
        <v>15</v>
      </c>
      <c r="AG5" s="199"/>
      <c r="AH5" s="199">
        <v>20</v>
      </c>
      <c r="AI5" s="199"/>
      <c r="AJ5" s="199">
        <v>15</v>
      </c>
      <c r="AK5" s="199"/>
      <c r="AL5" s="199">
        <v>15</v>
      </c>
      <c r="AM5" s="199"/>
      <c r="AN5" s="199">
        <v>25</v>
      </c>
      <c r="AO5" s="199"/>
      <c r="AP5" s="199">
        <v>15</v>
      </c>
      <c r="AQ5" s="199"/>
      <c r="AR5" s="199">
        <v>20</v>
      </c>
      <c r="AS5" s="199"/>
      <c r="AT5" s="199">
        <v>15</v>
      </c>
      <c r="AU5" s="199"/>
      <c r="AV5" s="199">
        <v>15</v>
      </c>
      <c r="AW5" s="199"/>
      <c r="AX5" s="199">
        <v>15</v>
      </c>
      <c r="AY5" s="199"/>
      <c r="AZ5" s="199">
        <v>15</v>
      </c>
      <c r="BA5" s="199"/>
      <c r="BB5" s="199">
        <v>20</v>
      </c>
      <c r="BC5" s="199"/>
      <c r="BD5" s="199">
        <v>15</v>
      </c>
      <c r="BE5" s="199"/>
      <c r="BF5" s="199">
        <v>15</v>
      </c>
      <c r="BG5" s="199"/>
      <c r="BH5" s="199">
        <v>20</v>
      </c>
      <c r="BI5" s="199"/>
      <c r="BJ5" s="199">
        <v>15</v>
      </c>
      <c r="BK5" s="199"/>
      <c r="BL5" s="199">
        <v>15</v>
      </c>
      <c r="BM5" s="199"/>
      <c r="BN5" s="199">
        <v>20</v>
      </c>
      <c r="BO5" s="199"/>
      <c r="BP5" s="199">
        <v>15</v>
      </c>
      <c r="BQ5" s="199"/>
      <c r="BR5" s="199">
        <v>15</v>
      </c>
      <c r="BS5" s="199"/>
      <c r="BT5" s="199">
        <v>20</v>
      </c>
      <c r="BU5" s="199"/>
      <c r="BV5" s="199">
        <v>15</v>
      </c>
      <c r="BW5" s="199"/>
      <c r="BX5" s="199">
        <v>15</v>
      </c>
      <c r="BY5" s="199"/>
    </row>
    <row r="6" spans="1:77" x14ac:dyDescent="0.25">
      <c r="A6" s="45" t="s">
        <v>56</v>
      </c>
      <c r="B6" s="194"/>
      <c r="C6" s="195"/>
      <c r="D6" s="194"/>
      <c r="E6" s="195"/>
      <c r="F6" s="194"/>
      <c r="G6" s="195"/>
      <c r="H6" s="194"/>
      <c r="I6" s="195"/>
      <c r="J6" s="194"/>
      <c r="K6" s="195"/>
      <c r="L6" s="194"/>
      <c r="M6" s="195"/>
      <c r="N6" s="194"/>
      <c r="O6" s="195"/>
      <c r="P6" s="194"/>
      <c r="Q6" s="195"/>
      <c r="R6" s="194"/>
      <c r="S6" s="195"/>
      <c r="T6" s="194"/>
      <c r="U6" s="195"/>
      <c r="V6" s="194"/>
      <c r="W6" s="195"/>
      <c r="X6" s="194"/>
      <c r="Y6" s="195"/>
      <c r="Z6" s="194"/>
      <c r="AA6" s="195"/>
      <c r="AB6" s="194"/>
      <c r="AC6" s="195"/>
      <c r="AD6" s="194"/>
      <c r="AE6" s="195"/>
      <c r="AF6" s="194"/>
      <c r="AG6" s="195"/>
      <c r="AH6" s="194"/>
      <c r="AI6" s="195"/>
      <c r="AJ6" s="194"/>
      <c r="AK6" s="195"/>
      <c r="AL6" s="194"/>
      <c r="AM6" s="195"/>
      <c r="AN6" s="194"/>
      <c r="AO6" s="195"/>
      <c r="AP6" s="194"/>
      <c r="AQ6" s="195"/>
      <c r="AR6" s="194"/>
      <c r="AS6" s="195"/>
      <c r="AT6" s="194"/>
      <c r="AU6" s="195"/>
      <c r="AV6" s="194"/>
      <c r="AW6" s="195"/>
      <c r="AX6" s="194"/>
      <c r="AY6" s="195"/>
      <c r="AZ6" s="194"/>
      <c r="BA6" s="195"/>
      <c r="BB6" s="194"/>
      <c r="BC6" s="195"/>
      <c r="BD6" s="194"/>
      <c r="BE6" s="195"/>
      <c r="BF6" s="194"/>
      <c r="BG6" s="195"/>
      <c r="BH6" s="194"/>
      <c r="BI6" s="195"/>
      <c r="BJ6" s="194"/>
      <c r="BK6" s="195"/>
      <c r="BL6" s="194"/>
      <c r="BM6" s="195"/>
      <c r="BN6" s="194"/>
      <c r="BO6" s="195"/>
      <c r="BP6" s="194"/>
      <c r="BQ6" s="195"/>
      <c r="BR6" s="194"/>
      <c r="BS6" s="195"/>
      <c r="BT6" s="194"/>
      <c r="BU6" s="195"/>
      <c r="BV6" s="194"/>
      <c r="BW6" s="195"/>
      <c r="BX6" s="194"/>
      <c r="BY6" s="195"/>
    </row>
    <row r="7" spans="1:77" x14ac:dyDescent="0.25">
      <c r="A7" s="46" t="s">
        <v>57</v>
      </c>
      <c r="B7" s="197" t="s">
        <v>58</v>
      </c>
      <c r="C7" s="197"/>
      <c r="D7" s="197" t="s">
        <v>58</v>
      </c>
      <c r="E7" s="197"/>
      <c r="F7" s="197" t="s">
        <v>58</v>
      </c>
      <c r="G7" s="197"/>
      <c r="H7" s="197" t="s">
        <v>58</v>
      </c>
      <c r="I7" s="197"/>
      <c r="J7" s="197" t="s">
        <v>58</v>
      </c>
      <c r="K7" s="197"/>
      <c r="L7" s="197" t="s">
        <v>58</v>
      </c>
      <c r="M7" s="197"/>
      <c r="N7" s="197" t="s">
        <v>58</v>
      </c>
      <c r="O7" s="197"/>
      <c r="P7" s="197" t="s">
        <v>58</v>
      </c>
      <c r="Q7" s="197"/>
      <c r="R7" s="197" t="s">
        <v>58</v>
      </c>
      <c r="S7" s="197"/>
      <c r="T7" s="197" t="s">
        <v>58</v>
      </c>
      <c r="U7" s="197"/>
      <c r="V7" s="197" t="s">
        <v>58</v>
      </c>
      <c r="W7" s="197"/>
      <c r="X7" s="197" t="s">
        <v>58</v>
      </c>
      <c r="Y7" s="197"/>
      <c r="Z7" s="197" t="s">
        <v>58</v>
      </c>
      <c r="AA7" s="197"/>
      <c r="AB7" s="197" t="s">
        <v>58</v>
      </c>
      <c r="AC7" s="197"/>
      <c r="AD7" s="197" t="s">
        <v>58</v>
      </c>
      <c r="AE7" s="197"/>
      <c r="AF7" s="197" t="s">
        <v>58</v>
      </c>
      <c r="AG7" s="197"/>
      <c r="AH7" s="197" t="s">
        <v>58</v>
      </c>
      <c r="AI7" s="197"/>
      <c r="AJ7" s="197" t="s">
        <v>58</v>
      </c>
      <c r="AK7" s="197"/>
      <c r="AL7" s="197" t="s">
        <v>58</v>
      </c>
      <c r="AM7" s="197"/>
      <c r="AN7" s="197" t="s">
        <v>58</v>
      </c>
      <c r="AO7" s="197"/>
      <c r="AP7" s="197" t="s">
        <v>58</v>
      </c>
      <c r="AQ7" s="197"/>
      <c r="AR7" s="197" t="s">
        <v>58</v>
      </c>
      <c r="AS7" s="197"/>
      <c r="AT7" s="197" t="s">
        <v>58</v>
      </c>
      <c r="AU7" s="197"/>
      <c r="AV7" s="197" t="s">
        <v>58</v>
      </c>
      <c r="AW7" s="197"/>
      <c r="AX7" s="197" t="s">
        <v>58</v>
      </c>
      <c r="AY7" s="197"/>
      <c r="AZ7" s="197" t="s">
        <v>58</v>
      </c>
      <c r="BA7" s="197"/>
      <c r="BB7" s="197" t="s">
        <v>58</v>
      </c>
      <c r="BC7" s="197"/>
      <c r="BD7" s="197" t="s">
        <v>58</v>
      </c>
      <c r="BE7" s="197"/>
      <c r="BF7" s="197" t="s">
        <v>58</v>
      </c>
      <c r="BG7" s="197"/>
      <c r="BH7" s="197" t="s">
        <v>58</v>
      </c>
      <c r="BI7" s="197"/>
      <c r="BJ7" s="197" t="s">
        <v>58</v>
      </c>
      <c r="BK7" s="197"/>
      <c r="BL7" s="197" t="s">
        <v>58</v>
      </c>
      <c r="BM7" s="197"/>
      <c r="BN7" s="197" t="s">
        <v>58</v>
      </c>
      <c r="BO7" s="197"/>
      <c r="BP7" s="197" t="s">
        <v>58</v>
      </c>
      <c r="BQ7" s="197"/>
      <c r="BR7" s="197" t="s">
        <v>58</v>
      </c>
      <c r="BS7" s="197"/>
      <c r="BT7" s="197" t="s">
        <v>58</v>
      </c>
      <c r="BU7" s="197"/>
      <c r="BV7" s="197" t="s">
        <v>58</v>
      </c>
      <c r="BW7" s="197"/>
      <c r="BX7" s="197" t="s">
        <v>58</v>
      </c>
      <c r="BY7" s="197"/>
    </row>
    <row r="8" spans="1:77" x14ac:dyDescent="0.25">
      <c r="A8" s="47" t="s">
        <v>59</v>
      </c>
      <c r="B8" s="200">
        <f>SUM(B9:C12)</f>
        <v>1088.3699999999999</v>
      </c>
      <c r="C8" s="200"/>
      <c r="D8" s="200">
        <f t="shared" ref="D8" si="46">SUM(D9:E12)</f>
        <v>544.17999999999995</v>
      </c>
      <c r="E8" s="200"/>
      <c r="F8" s="200">
        <f t="shared" ref="F8" si="47">SUM(F9:G12)</f>
        <v>906.97</v>
      </c>
      <c r="G8" s="200"/>
      <c r="H8" s="200">
        <f t="shared" ref="H8" si="48">SUM(H9:I12)</f>
        <v>725.58</v>
      </c>
      <c r="I8" s="200"/>
      <c r="J8" s="200">
        <f t="shared" ref="J8" si="49">SUM(J9:K12)</f>
        <v>544.17999999999995</v>
      </c>
      <c r="K8" s="200"/>
      <c r="L8" s="200">
        <f t="shared" ref="L8" si="50">SUM(L9:M12)</f>
        <v>544.17999999999995</v>
      </c>
      <c r="M8" s="200"/>
      <c r="N8" s="200">
        <f t="shared" ref="N8" si="51">SUM(N9:O12)</f>
        <v>544.17999999999995</v>
      </c>
      <c r="O8" s="200"/>
      <c r="P8" s="200">
        <f t="shared" ref="P8" si="52">SUM(P9:Q12)</f>
        <v>544.17999999999995</v>
      </c>
      <c r="Q8" s="200"/>
      <c r="R8" s="200">
        <f t="shared" ref="R8" si="53">SUM(R9:S12)</f>
        <v>544.17999999999995</v>
      </c>
      <c r="S8" s="200"/>
      <c r="T8" s="200">
        <f t="shared" ref="T8" si="54">SUM(T9:U12)</f>
        <v>544.17999999999995</v>
      </c>
      <c r="U8" s="200"/>
      <c r="V8" s="200">
        <f t="shared" ref="V8" si="55">SUM(V9:W12)</f>
        <v>544.17999999999995</v>
      </c>
      <c r="W8" s="200"/>
      <c r="X8" s="200">
        <f t="shared" ref="X8" si="56">SUM(X9:Y12)</f>
        <v>544.17999999999995</v>
      </c>
      <c r="Y8" s="200"/>
      <c r="Z8" s="200">
        <f t="shared" ref="Z8" si="57">SUM(Z9:AA12)</f>
        <v>544.17999999999995</v>
      </c>
      <c r="AA8" s="200"/>
      <c r="AB8" s="200">
        <f t="shared" ref="AB8" si="58">SUM(AB9:AC12)</f>
        <v>544.17999999999995</v>
      </c>
      <c r="AC8" s="200"/>
      <c r="AD8" s="200">
        <f t="shared" ref="AD8" si="59">SUM(AD9:AE12)</f>
        <v>544.17999999999995</v>
      </c>
      <c r="AE8" s="200"/>
      <c r="AF8" s="200">
        <f t="shared" ref="AF8" si="60">SUM(AF9:AG12)</f>
        <v>544.17999999999995</v>
      </c>
      <c r="AG8" s="200"/>
      <c r="AH8" s="200">
        <f t="shared" ref="AH8" si="61">SUM(AH9:AI12)</f>
        <v>725.58</v>
      </c>
      <c r="AI8" s="200"/>
      <c r="AJ8" s="200">
        <f t="shared" ref="AJ8" si="62">SUM(AJ9:AK12)</f>
        <v>544.17999999999995</v>
      </c>
      <c r="AK8" s="200"/>
      <c r="AL8" s="200">
        <f t="shared" ref="AL8" si="63">SUM(AL9:AM12)</f>
        <v>544.17999999999995</v>
      </c>
      <c r="AM8" s="200"/>
      <c r="AN8" s="200">
        <f t="shared" ref="AN8" si="64">SUM(AN9:AO12)</f>
        <v>906.97</v>
      </c>
      <c r="AO8" s="200"/>
      <c r="AP8" s="200">
        <f t="shared" ref="AP8" si="65">SUM(AP9:AQ12)</f>
        <v>544.17999999999995</v>
      </c>
      <c r="AQ8" s="200"/>
      <c r="AR8" s="200">
        <f t="shared" ref="AR8" si="66">SUM(AR9:AS12)</f>
        <v>725.58</v>
      </c>
      <c r="AS8" s="200"/>
      <c r="AT8" s="200">
        <f t="shared" ref="AT8" si="67">SUM(AT9:AU12)</f>
        <v>544.17999999999995</v>
      </c>
      <c r="AU8" s="200"/>
      <c r="AV8" s="200">
        <f t="shared" ref="AV8" si="68">SUM(AV9:AW12)</f>
        <v>544.17999999999995</v>
      </c>
      <c r="AW8" s="200"/>
      <c r="AX8" s="200">
        <f t="shared" ref="AX8" si="69">SUM(AX9:AY12)</f>
        <v>544.17999999999995</v>
      </c>
      <c r="AY8" s="200"/>
      <c r="AZ8" s="200">
        <f t="shared" ref="AZ8" si="70">SUM(AZ9:BA12)</f>
        <v>544.17999999999995</v>
      </c>
      <c r="BA8" s="200"/>
      <c r="BB8" s="200">
        <f t="shared" ref="BB8" si="71">SUM(BB9:BC12)</f>
        <v>725.58</v>
      </c>
      <c r="BC8" s="200"/>
      <c r="BD8" s="200">
        <f t="shared" ref="BD8" si="72">SUM(BD9:BE12)</f>
        <v>544.17999999999995</v>
      </c>
      <c r="BE8" s="200"/>
      <c r="BF8" s="200">
        <f t="shared" ref="BF8:BH8" si="73">SUM(BF9:BG12)</f>
        <v>544.17999999999995</v>
      </c>
      <c r="BG8" s="200"/>
      <c r="BH8" s="200">
        <f t="shared" si="73"/>
        <v>725.58</v>
      </c>
      <c r="BI8" s="200"/>
      <c r="BJ8" s="200">
        <f t="shared" ref="BJ8" si="74">SUM(BJ9:BK12)</f>
        <v>544.17999999999995</v>
      </c>
      <c r="BK8" s="200"/>
      <c r="BL8" s="200">
        <f t="shared" ref="BL8" si="75">SUM(BL9:BM12)</f>
        <v>544.17999999999995</v>
      </c>
      <c r="BM8" s="200"/>
      <c r="BN8" s="200">
        <f t="shared" ref="BN8" si="76">SUM(BN9:BO12)</f>
        <v>725.58</v>
      </c>
      <c r="BO8" s="200"/>
      <c r="BP8" s="200">
        <f t="shared" ref="BP8" si="77">SUM(BP9:BQ12)</f>
        <v>544.17999999999995</v>
      </c>
      <c r="BQ8" s="200"/>
      <c r="BR8" s="200">
        <f t="shared" ref="BR8" si="78">SUM(BR9:BS12)</f>
        <v>544.17999999999995</v>
      </c>
      <c r="BS8" s="200"/>
      <c r="BT8" s="200">
        <f t="shared" ref="BT8" si="79">SUM(BT9:BU12)</f>
        <v>725.58</v>
      </c>
      <c r="BU8" s="200"/>
      <c r="BV8" s="200">
        <f t="shared" ref="BV8" si="80">SUM(BV9:BW12)</f>
        <v>544.17999999999995</v>
      </c>
      <c r="BW8" s="200"/>
      <c r="BX8" s="200">
        <f t="shared" ref="BX8" si="81">SUM(BX9:BY12)</f>
        <v>544.17999999999995</v>
      </c>
      <c r="BY8" s="200"/>
    </row>
    <row r="9" spans="1:77" x14ac:dyDescent="0.25">
      <c r="A9" s="67" t="s">
        <v>60</v>
      </c>
      <c r="B9" s="201">
        <f>ROUND(B1/44*B5,2)</f>
        <v>1088.3699999999999</v>
      </c>
      <c r="C9" s="201"/>
      <c r="D9" s="201">
        <f t="shared" ref="D9" si="82">ROUND(D1/44*D5,2)</f>
        <v>544.17999999999995</v>
      </c>
      <c r="E9" s="201"/>
      <c r="F9" s="201">
        <f t="shared" ref="F9" si="83">ROUND(F1/44*F5,2)</f>
        <v>906.97</v>
      </c>
      <c r="G9" s="201"/>
      <c r="H9" s="201">
        <f t="shared" ref="H9" si="84">ROUND(H1/44*H5,2)</f>
        <v>725.58</v>
      </c>
      <c r="I9" s="201"/>
      <c r="J9" s="201">
        <f t="shared" ref="J9" si="85">ROUND(J1/44*J5,2)</f>
        <v>544.17999999999995</v>
      </c>
      <c r="K9" s="201"/>
      <c r="L9" s="201">
        <f t="shared" ref="L9" si="86">ROUND(L1/44*L5,2)</f>
        <v>544.17999999999995</v>
      </c>
      <c r="M9" s="201"/>
      <c r="N9" s="201">
        <f t="shared" ref="N9" si="87">ROUND(N1/44*N5,2)</f>
        <v>544.17999999999995</v>
      </c>
      <c r="O9" s="201"/>
      <c r="P9" s="201">
        <f t="shared" ref="P9" si="88">ROUND(P1/44*P5,2)</f>
        <v>544.17999999999995</v>
      </c>
      <c r="Q9" s="201"/>
      <c r="R9" s="201">
        <f t="shared" ref="R9" si="89">ROUND(R1/44*R5,2)</f>
        <v>544.17999999999995</v>
      </c>
      <c r="S9" s="201"/>
      <c r="T9" s="201">
        <f t="shared" ref="T9" si="90">ROUND(T1/44*T5,2)</f>
        <v>544.17999999999995</v>
      </c>
      <c r="U9" s="201"/>
      <c r="V9" s="201">
        <f t="shared" ref="V9" si="91">ROUND(V1/44*V5,2)</f>
        <v>544.17999999999995</v>
      </c>
      <c r="W9" s="201"/>
      <c r="X9" s="201">
        <f t="shared" ref="X9" si="92">ROUND(X1/44*X5,2)</f>
        <v>544.17999999999995</v>
      </c>
      <c r="Y9" s="201"/>
      <c r="Z9" s="201">
        <f t="shared" ref="Z9" si="93">ROUND(Z1/44*Z5,2)</f>
        <v>544.17999999999995</v>
      </c>
      <c r="AA9" s="201"/>
      <c r="AB9" s="201">
        <f t="shared" ref="AB9" si="94">ROUND(AB1/44*AB5,2)</f>
        <v>544.17999999999995</v>
      </c>
      <c r="AC9" s="201"/>
      <c r="AD9" s="201">
        <f t="shared" ref="AD9" si="95">ROUND(AD1/44*AD5,2)</f>
        <v>544.17999999999995</v>
      </c>
      <c r="AE9" s="201"/>
      <c r="AF9" s="201">
        <f t="shared" ref="AF9" si="96">ROUND(AF1/44*AF5,2)</f>
        <v>544.17999999999995</v>
      </c>
      <c r="AG9" s="201"/>
      <c r="AH9" s="201">
        <f t="shared" ref="AH9" si="97">ROUND(AH1/44*AH5,2)</f>
        <v>725.58</v>
      </c>
      <c r="AI9" s="201"/>
      <c r="AJ9" s="201">
        <f t="shared" ref="AJ9" si="98">ROUND(AJ1/44*AJ5,2)</f>
        <v>544.17999999999995</v>
      </c>
      <c r="AK9" s="201"/>
      <c r="AL9" s="201">
        <f t="shared" ref="AL9:AR9" si="99">ROUND(AL1/44*AL5,2)</f>
        <v>544.17999999999995</v>
      </c>
      <c r="AM9" s="201"/>
      <c r="AN9" s="201">
        <f t="shared" ref="AN9" si="100">ROUND(AN1/44*AN5,2)</f>
        <v>906.97</v>
      </c>
      <c r="AO9" s="201"/>
      <c r="AP9" s="201">
        <f t="shared" ref="AP9" si="101">ROUND(AP1/44*AP5,2)</f>
        <v>544.17999999999995</v>
      </c>
      <c r="AQ9" s="201"/>
      <c r="AR9" s="201">
        <f t="shared" si="99"/>
        <v>725.58</v>
      </c>
      <c r="AS9" s="201"/>
      <c r="AT9" s="201">
        <f t="shared" ref="AT9" si="102">ROUND(AT1/44*AT5,2)</f>
        <v>544.17999999999995</v>
      </c>
      <c r="AU9" s="201"/>
      <c r="AV9" s="201">
        <f t="shared" ref="AV9" si="103">ROUND(AV1/44*AV5,2)</f>
        <v>544.17999999999995</v>
      </c>
      <c r="AW9" s="201"/>
      <c r="AX9" s="201">
        <f t="shared" ref="AX9" si="104">ROUND(AX1/44*AX5,2)</f>
        <v>544.17999999999995</v>
      </c>
      <c r="AY9" s="201"/>
      <c r="AZ9" s="201">
        <f t="shared" ref="AZ9" si="105">ROUND(AZ1/44*AZ5,2)</f>
        <v>544.17999999999995</v>
      </c>
      <c r="BA9" s="201"/>
      <c r="BB9" s="201">
        <f t="shared" ref="BB9" si="106">ROUND(BB1/44*BB5,2)</f>
        <v>725.58</v>
      </c>
      <c r="BC9" s="201"/>
      <c r="BD9" s="201">
        <f t="shared" ref="BD9" si="107">ROUND(BD1/44*BD5,2)</f>
        <v>544.17999999999995</v>
      </c>
      <c r="BE9" s="201"/>
      <c r="BF9" s="201">
        <f t="shared" ref="BF9:BH9" si="108">ROUND(BF1/44*BF5,2)</f>
        <v>544.17999999999995</v>
      </c>
      <c r="BG9" s="201"/>
      <c r="BH9" s="201">
        <f t="shared" si="108"/>
        <v>725.58</v>
      </c>
      <c r="BI9" s="201"/>
      <c r="BJ9" s="201">
        <f t="shared" ref="BJ9" si="109">ROUND(BJ1/44*BJ5,2)</f>
        <v>544.17999999999995</v>
      </c>
      <c r="BK9" s="201"/>
      <c r="BL9" s="201">
        <f t="shared" ref="BL9" si="110">ROUND(BL1/44*BL5,2)</f>
        <v>544.17999999999995</v>
      </c>
      <c r="BM9" s="201"/>
      <c r="BN9" s="201">
        <f t="shared" ref="BN9" si="111">ROUND(BN1/44*BN5,2)</f>
        <v>725.58</v>
      </c>
      <c r="BO9" s="201"/>
      <c r="BP9" s="201">
        <f t="shared" ref="BP9" si="112">ROUND(BP1/44*BP5,2)</f>
        <v>544.17999999999995</v>
      </c>
      <c r="BQ9" s="201"/>
      <c r="BR9" s="201">
        <f t="shared" ref="BR9" si="113">ROUND(BR1/44*BR5,2)</f>
        <v>544.17999999999995</v>
      </c>
      <c r="BS9" s="201"/>
      <c r="BT9" s="201">
        <f t="shared" ref="BT9" si="114">ROUND(BT1/44*BT5,2)</f>
        <v>725.58</v>
      </c>
      <c r="BU9" s="201"/>
      <c r="BV9" s="201">
        <f t="shared" ref="BV9" si="115">ROUND(BV1/44*BV5,2)</f>
        <v>544.17999999999995</v>
      </c>
      <c r="BW9" s="201"/>
      <c r="BX9" s="201">
        <f t="shared" ref="BX9" si="116">ROUND(BX1/44*BX5,2)</f>
        <v>544.17999999999995</v>
      </c>
      <c r="BY9" s="201"/>
    </row>
    <row r="10" spans="1:77" ht="38.25" x14ac:dyDescent="0.25">
      <c r="A10" s="67" t="s">
        <v>61</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1"/>
      <c r="AR10" s="201"/>
      <c r="AS10" s="201"/>
      <c r="AT10" s="201"/>
      <c r="AU10" s="201"/>
      <c r="AV10" s="201"/>
      <c r="AW10" s="201"/>
      <c r="AX10" s="201"/>
      <c r="AY10" s="201"/>
      <c r="AZ10" s="201"/>
      <c r="BA10" s="201"/>
      <c r="BB10" s="201"/>
      <c r="BC10" s="201"/>
      <c r="BD10" s="201"/>
      <c r="BE10" s="201"/>
      <c r="BF10" s="201"/>
      <c r="BG10" s="201"/>
      <c r="BH10" s="201"/>
      <c r="BI10" s="201"/>
      <c r="BJ10" s="201"/>
      <c r="BK10" s="201"/>
      <c r="BL10" s="201"/>
      <c r="BM10" s="201"/>
      <c r="BN10" s="201"/>
      <c r="BO10" s="201"/>
      <c r="BP10" s="201"/>
      <c r="BQ10" s="201"/>
      <c r="BR10" s="201"/>
      <c r="BS10" s="201"/>
      <c r="BT10" s="201"/>
      <c r="BU10" s="201"/>
      <c r="BV10" s="201"/>
      <c r="BW10" s="201"/>
      <c r="BX10" s="201"/>
      <c r="BY10" s="201"/>
    </row>
    <row r="11" spans="1:77" x14ac:dyDescent="0.25">
      <c r="A11" s="67" t="s">
        <v>62</v>
      </c>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c r="AM11" s="201"/>
      <c r="AN11" s="201"/>
      <c r="AO11" s="201"/>
      <c r="AP11" s="201"/>
      <c r="AQ11" s="201"/>
      <c r="AR11" s="201"/>
      <c r="AS11" s="201"/>
      <c r="AT11" s="201"/>
      <c r="AU11" s="201"/>
      <c r="AV11" s="201"/>
      <c r="AW11" s="201"/>
      <c r="AX11" s="201"/>
      <c r="AY11" s="201"/>
      <c r="AZ11" s="201"/>
      <c r="BA11" s="201"/>
      <c r="BB11" s="201"/>
      <c r="BC11" s="201"/>
      <c r="BD11" s="201"/>
      <c r="BE11" s="201"/>
      <c r="BF11" s="201"/>
      <c r="BG11" s="201"/>
      <c r="BH11" s="201"/>
      <c r="BI11" s="201"/>
      <c r="BJ11" s="201"/>
      <c r="BK11" s="201"/>
      <c r="BL11" s="201"/>
      <c r="BM11" s="201"/>
      <c r="BN11" s="201"/>
      <c r="BO11" s="201"/>
      <c r="BP11" s="201"/>
      <c r="BQ11" s="201"/>
      <c r="BR11" s="201"/>
      <c r="BS11" s="201"/>
      <c r="BT11" s="201"/>
      <c r="BU11" s="201"/>
      <c r="BV11" s="201"/>
      <c r="BW11" s="201"/>
      <c r="BX11" s="201"/>
      <c r="BY11" s="201"/>
    </row>
    <row r="12" spans="1:77" x14ac:dyDescent="0.25">
      <c r="A12" s="67" t="s">
        <v>63</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1"/>
      <c r="AR12" s="201"/>
      <c r="AS12" s="201"/>
      <c r="AT12" s="201"/>
      <c r="AU12" s="201"/>
      <c r="AV12" s="201"/>
      <c r="AW12" s="201"/>
      <c r="AX12" s="201"/>
      <c r="AY12" s="201"/>
      <c r="AZ12" s="201"/>
      <c r="BA12" s="201"/>
      <c r="BB12" s="201"/>
      <c r="BC12" s="201"/>
      <c r="BD12" s="201"/>
      <c r="BE12" s="201"/>
      <c r="BF12" s="201"/>
      <c r="BG12" s="201"/>
      <c r="BH12" s="201"/>
      <c r="BI12" s="201"/>
      <c r="BJ12" s="201"/>
      <c r="BK12" s="201"/>
      <c r="BL12" s="201"/>
      <c r="BM12" s="201"/>
      <c r="BN12" s="201"/>
      <c r="BO12" s="201"/>
      <c r="BP12" s="201"/>
      <c r="BQ12" s="201"/>
      <c r="BR12" s="201"/>
      <c r="BS12" s="201"/>
      <c r="BT12" s="201"/>
      <c r="BU12" s="201"/>
      <c r="BV12" s="201"/>
      <c r="BW12" s="201"/>
      <c r="BX12" s="201"/>
      <c r="BY12" s="201"/>
    </row>
    <row r="13" spans="1:77" x14ac:dyDescent="0.25">
      <c r="A13" s="48"/>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c r="AS13" s="202"/>
      <c r="AT13" s="202"/>
      <c r="AU13" s="202"/>
      <c r="AV13" s="202"/>
      <c r="AW13" s="202"/>
      <c r="AX13" s="202"/>
      <c r="AY13" s="202"/>
      <c r="AZ13" s="202"/>
      <c r="BA13" s="202"/>
      <c r="BB13" s="202"/>
      <c r="BC13" s="202"/>
      <c r="BD13" s="202"/>
      <c r="BE13" s="202"/>
      <c r="BF13" s="202"/>
      <c r="BG13" s="202"/>
      <c r="BH13" s="202"/>
      <c r="BI13" s="202"/>
      <c r="BJ13" s="202"/>
      <c r="BK13" s="202"/>
      <c r="BL13" s="202"/>
      <c r="BM13" s="202"/>
      <c r="BN13" s="202"/>
      <c r="BO13" s="202"/>
      <c r="BP13" s="202"/>
      <c r="BQ13" s="202"/>
      <c r="BR13" s="202"/>
      <c r="BS13" s="202"/>
      <c r="BT13" s="202"/>
      <c r="BU13" s="202"/>
      <c r="BV13" s="202"/>
      <c r="BW13" s="202"/>
      <c r="BX13" s="202"/>
      <c r="BY13" s="202"/>
    </row>
    <row r="14" spans="1:77" ht="25.5" x14ac:dyDescent="0.25">
      <c r="A14" s="49" t="s">
        <v>64</v>
      </c>
      <c r="B14" s="203"/>
      <c r="C14" s="204"/>
      <c r="D14" s="203"/>
      <c r="E14" s="204"/>
      <c r="F14" s="203"/>
      <c r="G14" s="204"/>
      <c r="H14" s="203"/>
      <c r="I14" s="204"/>
      <c r="J14" s="203"/>
      <c r="K14" s="204"/>
      <c r="L14" s="203"/>
      <c r="M14" s="204"/>
      <c r="N14" s="203"/>
      <c r="O14" s="204"/>
      <c r="P14" s="203"/>
      <c r="Q14" s="204"/>
      <c r="R14" s="203"/>
      <c r="S14" s="204"/>
      <c r="T14" s="203"/>
      <c r="U14" s="204"/>
      <c r="V14" s="203"/>
      <c r="W14" s="204"/>
      <c r="X14" s="203"/>
      <c r="Y14" s="204"/>
      <c r="Z14" s="203"/>
      <c r="AA14" s="204"/>
      <c r="AB14" s="203"/>
      <c r="AC14" s="204"/>
      <c r="AD14" s="203"/>
      <c r="AE14" s="204"/>
      <c r="AF14" s="203"/>
      <c r="AG14" s="204"/>
      <c r="AH14" s="203"/>
      <c r="AI14" s="204"/>
      <c r="AJ14" s="203"/>
      <c r="AK14" s="204"/>
      <c r="AL14" s="203"/>
      <c r="AM14" s="204"/>
      <c r="AN14" s="203"/>
      <c r="AO14" s="204"/>
      <c r="AP14" s="203"/>
      <c r="AQ14" s="204"/>
      <c r="AR14" s="203"/>
      <c r="AS14" s="204"/>
      <c r="AT14" s="203"/>
      <c r="AU14" s="204"/>
      <c r="AV14" s="203"/>
      <c r="AW14" s="204"/>
      <c r="AX14" s="203"/>
      <c r="AY14" s="204"/>
      <c r="AZ14" s="203"/>
      <c r="BA14" s="204"/>
      <c r="BB14" s="203"/>
      <c r="BC14" s="204"/>
      <c r="BD14" s="203"/>
      <c r="BE14" s="204"/>
      <c r="BF14" s="203"/>
      <c r="BG14" s="204"/>
      <c r="BH14" s="203"/>
      <c r="BI14" s="204"/>
      <c r="BJ14" s="203"/>
      <c r="BK14" s="204"/>
      <c r="BL14" s="203"/>
      <c r="BM14" s="204"/>
      <c r="BN14" s="203"/>
      <c r="BO14" s="204"/>
      <c r="BP14" s="203"/>
      <c r="BQ14" s="204"/>
      <c r="BR14" s="203"/>
      <c r="BS14" s="204"/>
      <c r="BT14" s="203"/>
      <c r="BU14" s="204"/>
      <c r="BV14" s="203"/>
      <c r="BW14" s="204"/>
      <c r="BX14" s="203"/>
      <c r="BY14" s="204"/>
    </row>
    <row r="15" spans="1:77" x14ac:dyDescent="0.25">
      <c r="A15" s="44" t="s">
        <v>65</v>
      </c>
      <c r="B15" s="50" t="s">
        <v>66</v>
      </c>
      <c r="C15" s="3" t="s">
        <v>58</v>
      </c>
      <c r="D15" s="50" t="s">
        <v>66</v>
      </c>
      <c r="E15" s="3" t="s">
        <v>58</v>
      </c>
      <c r="F15" s="50" t="s">
        <v>66</v>
      </c>
      <c r="G15" s="3" t="s">
        <v>58</v>
      </c>
      <c r="H15" s="50" t="s">
        <v>66</v>
      </c>
      <c r="I15" s="3" t="s">
        <v>58</v>
      </c>
      <c r="J15" s="50" t="s">
        <v>66</v>
      </c>
      <c r="K15" s="3" t="s">
        <v>58</v>
      </c>
      <c r="L15" s="50" t="s">
        <v>66</v>
      </c>
      <c r="M15" s="3" t="s">
        <v>58</v>
      </c>
      <c r="N15" s="50" t="s">
        <v>66</v>
      </c>
      <c r="O15" s="3" t="s">
        <v>58</v>
      </c>
      <c r="P15" s="50" t="s">
        <v>66</v>
      </c>
      <c r="Q15" s="3" t="s">
        <v>58</v>
      </c>
      <c r="R15" s="50" t="s">
        <v>66</v>
      </c>
      <c r="S15" s="3" t="s">
        <v>58</v>
      </c>
      <c r="T15" s="50" t="s">
        <v>66</v>
      </c>
      <c r="U15" s="3" t="s">
        <v>58</v>
      </c>
      <c r="V15" s="50" t="s">
        <v>66</v>
      </c>
      <c r="W15" s="3" t="s">
        <v>58</v>
      </c>
      <c r="X15" s="50" t="s">
        <v>66</v>
      </c>
      <c r="Y15" s="3" t="s">
        <v>58</v>
      </c>
      <c r="Z15" s="50" t="s">
        <v>66</v>
      </c>
      <c r="AA15" s="3" t="s">
        <v>58</v>
      </c>
      <c r="AB15" s="50" t="s">
        <v>66</v>
      </c>
      <c r="AC15" s="3" t="s">
        <v>58</v>
      </c>
      <c r="AD15" s="50" t="s">
        <v>66</v>
      </c>
      <c r="AE15" s="3" t="s">
        <v>58</v>
      </c>
      <c r="AF15" s="50" t="s">
        <v>66</v>
      </c>
      <c r="AG15" s="3" t="s">
        <v>58</v>
      </c>
      <c r="AH15" s="50" t="s">
        <v>66</v>
      </c>
      <c r="AI15" s="3" t="s">
        <v>58</v>
      </c>
      <c r="AJ15" s="50" t="s">
        <v>66</v>
      </c>
      <c r="AK15" s="3" t="s">
        <v>58</v>
      </c>
      <c r="AL15" s="50" t="s">
        <v>66</v>
      </c>
      <c r="AM15" s="3" t="s">
        <v>58</v>
      </c>
      <c r="AN15" s="50" t="s">
        <v>66</v>
      </c>
      <c r="AO15" s="3" t="s">
        <v>58</v>
      </c>
      <c r="AP15" s="50" t="s">
        <v>66</v>
      </c>
      <c r="AQ15" s="3" t="s">
        <v>58</v>
      </c>
      <c r="AR15" s="50" t="s">
        <v>66</v>
      </c>
      <c r="AS15" s="3" t="s">
        <v>58</v>
      </c>
      <c r="AT15" s="50" t="s">
        <v>66</v>
      </c>
      <c r="AU15" s="3" t="s">
        <v>58</v>
      </c>
      <c r="AV15" s="50" t="s">
        <v>66</v>
      </c>
      <c r="AW15" s="3" t="s">
        <v>58</v>
      </c>
      <c r="AX15" s="50" t="s">
        <v>66</v>
      </c>
      <c r="AY15" s="3" t="s">
        <v>58</v>
      </c>
      <c r="AZ15" s="50" t="s">
        <v>66</v>
      </c>
      <c r="BA15" s="3" t="s">
        <v>58</v>
      </c>
      <c r="BB15" s="50" t="s">
        <v>66</v>
      </c>
      <c r="BC15" s="3" t="s">
        <v>58</v>
      </c>
      <c r="BD15" s="50" t="s">
        <v>66</v>
      </c>
      <c r="BE15" s="3" t="s">
        <v>58</v>
      </c>
      <c r="BF15" s="50" t="s">
        <v>66</v>
      </c>
      <c r="BG15" s="3" t="s">
        <v>58</v>
      </c>
      <c r="BH15" s="50" t="s">
        <v>66</v>
      </c>
      <c r="BI15" s="3" t="s">
        <v>58</v>
      </c>
      <c r="BJ15" s="50" t="s">
        <v>66</v>
      </c>
      <c r="BK15" s="3" t="s">
        <v>58</v>
      </c>
      <c r="BL15" s="50" t="s">
        <v>66</v>
      </c>
      <c r="BM15" s="3" t="s">
        <v>58</v>
      </c>
      <c r="BN15" s="50" t="s">
        <v>66</v>
      </c>
      <c r="BO15" s="3" t="s">
        <v>58</v>
      </c>
      <c r="BP15" s="50" t="s">
        <v>66</v>
      </c>
      <c r="BQ15" s="3" t="s">
        <v>58</v>
      </c>
      <c r="BR15" s="50" t="s">
        <v>66</v>
      </c>
      <c r="BS15" s="3" t="s">
        <v>58</v>
      </c>
      <c r="BT15" s="50" t="s">
        <v>66</v>
      </c>
      <c r="BU15" s="3" t="s">
        <v>58</v>
      </c>
      <c r="BV15" s="50" t="s">
        <v>66</v>
      </c>
      <c r="BW15" s="3" t="s">
        <v>58</v>
      </c>
      <c r="BX15" s="50" t="s">
        <v>66</v>
      </c>
      <c r="BY15" s="3" t="s">
        <v>58</v>
      </c>
    </row>
    <row r="16" spans="1:77" x14ac:dyDescent="0.25">
      <c r="A16" s="48" t="s">
        <v>67</v>
      </c>
      <c r="B16" s="28">
        <v>0.2</v>
      </c>
      <c r="C16" s="13">
        <f>ROUND(B$8*B16,2)</f>
        <v>217.67</v>
      </c>
      <c r="D16" s="30">
        <f t="shared" ref="D16:Z23" si="117">$B16</f>
        <v>0.2</v>
      </c>
      <c r="E16" s="13">
        <f t="shared" ref="E16:E23" si="118">ROUND(D$8*D16,2)</f>
        <v>108.84</v>
      </c>
      <c r="F16" s="30">
        <f t="shared" si="117"/>
        <v>0.2</v>
      </c>
      <c r="G16" s="13">
        <f t="shared" ref="G16:G23" si="119">ROUND(F$8*F16,2)</f>
        <v>181.39</v>
      </c>
      <c r="H16" s="30">
        <f t="shared" si="117"/>
        <v>0.2</v>
      </c>
      <c r="I16" s="13">
        <f t="shared" ref="I16:I23" si="120">ROUND(H$8*H16,2)</f>
        <v>145.12</v>
      </c>
      <c r="J16" s="30">
        <f t="shared" si="117"/>
        <v>0.2</v>
      </c>
      <c r="K16" s="13">
        <f>ROUND(J$8*J16,2)</f>
        <v>108.84</v>
      </c>
      <c r="L16" s="30">
        <f t="shared" si="117"/>
        <v>0.2</v>
      </c>
      <c r="M16" s="13">
        <f t="shared" ref="M16:M23" si="121">ROUND(L$8*L16,2)</f>
        <v>108.84</v>
      </c>
      <c r="N16" s="30">
        <f t="shared" ref="N16:BR23" si="122">$B16</f>
        <v>0.2</v>
      </c>
      <c r="O16" s="13">
        <f t="shared" ref="O16:O23" si="123">ROUND(N$8*N16,2)</f>
        <v>108.84</v>
      </c>
      <c r="P16" s="30">
        <f t="shared" si="122"/>
        <v>0.2</v>
      </c>
      <c r="Q16" s="13">
        <f t="shared" ref="Q16:Q23" si="124">ROUND(P$8*P16,2)</f>
        <v>108.84</v>
      </c>
      <c r="R16" s="30">
        <f t="shared" si="122"/>
        <v>0.2</v>
      </c>
      <c r="S16" s="13">
        <f t="shared" ref="S16:S23" si="125">ROUND(R$8*R16,2)</f>
        <v>108.84</v>
      </c>
      <c r="T16" s="30">
        <f t="shared" si="117"/>
        <v>0.2</v>
      </c>
      <c r="U16" s="13">
        <f t="shared" ref="U16:U23" si="126">ROUND(T$8*T16,2)</f>
        <v>108.84</v>
      </c>
      <c r="V16" s="30">
        <f t="shared" si="117"/>
        <v>0.2</v>
      </c>
      <c r="W16" s="13">
        <f t="shared" ref="W16:W23" si="127">ROUND(V$8*V16,2)</f>
        <v>108.84</v>
      </c>
      <c r="X16" s="30">
        <f t="shared" si="122"/>
        <v>0.2</v>
      </c>
      <c r="Y16" s="13">
        <f t="shared" ref="Y16:Y23" si="128">ROUND(X$8*X16,2)</f>
        <v>108.84</v>
      </c>
      <c r="Z16" s="30">
        <f t="shared" si="117"/>
        <v>0.2</v>
      </c>
      <c r="AA16" s="13">
        <f t="shared" ref="AA16:AA23" si="129">ROUND(Z$8*Z16,2)</f>
        <v>108.84</v>
      </c>
      <c r="AB16" s="30">
        <f t="shared" si="122"/>
        <v>0.2</v>
      </c>
      <c r="AC16" s="13">
        <f t="shared" ref="AC16:AC23" si="130">ROUND(AB$8*AB16,2)</f>
        <v>108.84</v>
      </c>
      <c r="AD16" s="30">
        <f t="shared" si="122"/>
        <v>0.2</v>
      </c>
      <c r="AE16" s="13">
        <f t="shared" ref="AE16:AE23" si="131">ROUND(AD$8*AD16,2)</f>
        <v>108.84</v>
      </c>
      <c r="AF16" s="30">
        <f t="shared" si="122"/>
        <v>0.2</v>
      </c>
      <c r="AG16" s="13">
        <f t="shared" ref="AG16:AG23" si="132">ROUND(AF$8*AF16,2)</f>
        <v>108.84</v>
      </c>
      <c r="AH16" s="30">
        <f t="shared" si="122"/>
        <v>0.2</v>
      </c>
      <c r="AI16" s="13">
        <f t="shared" ref="AI16:AI23" si="133">ROUND(AH$8*AH16,2)</f>
        <v>145.12</v>
      </c>
      <c r="AJ16" s="30">
        <f t="shared" si="122"/>
        <v>0.2</v>
      </c>
      <c r="AK16" s="13">
        <f t="shared" ref="AK16:AK23" si="134">ROUND(AJ$8*AJ16,2)</f>
        <v>108.84</v>
      </c>
      <c r="AL16" s="30">
        <f t="shared" si="122"/>
        <v>0.2</v>
      </c>
      <c r="AM16" s="13">
        <f t="shared" ref="AM16:AM23" si="135">ROUND(AL$8*AL16,2)</f>
        <v>108.84</v>
      </c>
      <c r="AN16" s="30">
        <f t="shared" si="122"/>
        <v>0.2</v>
      </c>
      <c r="AO16" s="13">
        <f t="shared" ref="AO16:AO23" si="136">ROUND(AN$8*AN16,2)</f>
        <v>181.39</v>
      </c>
      <c r="AP16" s="30">
        <f t="shared" si="122"/>
        <v>0.2</v>
      </c>
      <c r="AQ16" s="13">
        <f t="shared" ref="AQ16:AQ23" si="137">ROUND(AP$8*AP16,2)</f>
        <v>108.84</v>
      </c>
      <c r="AR16" s="30">
        <f t="shared" si="122"/>
        <v>0.2</v>
      </c>
      <c r="AS16" s="13">
        <f t="shared" ref="AS16:AS23" si="138">ROUND(AR$8*AR16,2)</f>
        <v>145.12</v>
      </c>
      <c r="AT16" s="30">
        <f t="shared" si="122"/>
        <v>0.2</v>
      </c>
      <c r="AU16" s="13">
        <f t="shared" ref="AU16:AU23" si="139">ROUND(AT$8*AT16,2)</f>
        <v>108.84</v>
      </c>
      <c r="AV16" s="30">
        <f t="shared" si="122"/>
        <v>0.2</v>
      </c>
      <c r="AW16" s="13">
        <f t="shared" ref="AW16:AW23" si="140">ROUND(AV$8*AV16,2)</f>
        <v>108.84</v>
      </c>
      <c r="AX16" s="30">
        <f t="shared" si="122"/>
        <v>0.2</v>
      </c>
      <c r="AY16" s="13">
        <f t="shared" ref="AY16:AY23" si="141">ROUND(AX$8*AX16,2)</f>
        <v>108.84</v>
      </c>
      <c r="AZ16" s="30">
        <f t="shared" si="122"/>
        <v>0.2</v>
      </c>
      <c r="BA16" s="13">
        <f t="shared" ref="BA16:BA23" si="142">ROUND(AZ$8*AZ16,2)</f>
        <v>108.84</v>
      </c>
      <c r="BB16" s="30">
        <f t="shared" si="122"/>
        <v>0.2</v>
      </c>
      <c r="BC16" s="13">
        <f t="shared" ref="BC16:BC23" si="143">ROUND(BB$8*BB16,2)</f>
        <v>145.12</v>
      </c>
      <c r="BD16" s="30">
        <f t="shared" si="122"/>
        <v>0.2</v>
      </c>
      <c r="BE16" s="13">
        <f t="shared" ref="BE16:BE23" si="144">ROUND(BD$8*BD16,2)</f>
        <v>108.84</v>
      </c>
      <c r="BF16" s="30">
        <f t="shared" si="122"/>
        <v>0.2</v>
      </c>
      <c r="BG16" s="13">
        <f t="shared" ref="BG16:BG23" si="145">ROUND(BF$8*BF16,2)</f>
        <v>108.84</v>
      </c>
      <c r="BH16" s="30">
        <f t="shared" si="122"/>
        <v>0.2</v>
      </c>
      <c r="BI16" s="13">
        <f t="shared" ref="BI16:BI23" si="146">ROUND(BH$8*BH16,2)</f>
        <v>145.12</v>
      </c>
      <c r="BJ16" s="30">
        <f t="shared" si="122"/>
        <v>0.2</v>
      </c>
      <c r="BK16" s="13">
        <f t="shared" ref="BK16:BK23" si="147">ROUND(BJ$8*BJ16,2)</f>
        <v>108.84</v>
      </c>
      <c r="BL16" s="30">
        <f t="shared" si="122"/>
        <v>0.2</v>
      </c>
      <c r="BM16" s="13">
        <f t="shared" ref="BM16:BM23" si="148">ROUND(BL$8*BL16,2)</f>
        <v>108.84</v>
      </c>
      <c r="BN16" s="30">
        <f t="shared" si="122"/>
        <v>0.2</v>
      </c>
      <c r="BO16" s="13">
        <f t="shared" ref="BO16:BO23" si="149">ROUND(BN$8*BN16,2)</f>
        <v>145.12</v>
      </c>
      <c r="BP16" s="30">
        <f t="shared" si="122"/>
        <v>0.2</v>
      </c>
      <c r="BQ16" s="13">
        <f t="shared" ref="BQ16:BQ23" si="150">ROUND(BP$8*BP16,2)</f>
        <v>108.84</v>
      </c>
      <c r="BR16" s="30">
        <f t="shared" si="122"/>
        <v>0.2</v>
      </c>
      <c r="BS16" s="13">
        <f t="shared" ref="BS16:BS23" si="151">ROUND(BR$8*BR16,2)</f>
        <v>108.84</v>
      </c>
      <c r="BT16" s="30">
        <f t="shared" ref="BR16:BX23" si="152">$B16</f>
        <v>0.2</v>
      </c>
      <c r="BU16" s="13">
        <f t="shared" ref="BU16:BU23" si="153">ROUND(BT$8*BT16,2)</f>
        <v>145.12</v>
      </c>
      <c r="BV16" s="30">
        <f t="shared" si="152"/>
        <v>0.2</v>
      </c>
      <c r="BW16" s="13">
        <f t="shared" ref="BW16:BW23" si="154">ROUND(BV$8*BV16,2)</f>
        <v>108.84</v>
      </c>
      <c r="BX16" s="30">
        <f t="shared" si="152"/>
        <v>0.2</v>
      </c>
      <c r="BY16" s="13">
        <f t="shared" ref="BY16:BY23" si="155">ROUND(BX$8*BX16,2)</f>
        <v>108.84</v>
      </c>
    </row>
    <row r="17" spans="1:77" x14ac:dyDescent="0.25">
      <c r="A17" s="48" t="s">
        <v>68</v>
      </c>
      <c r="B17" s="28"/>
      <c r="C17" s="13">
        <f t="shared" ref="C17:K23" si="156">ROUND(B$8*B17,2)</f>
        <v>0</v>
      </c>
      <c r="D17" s="30">
        <f t="shared" si="117"/>
        <v>0</v>
      </c>
      <c r="E17" s="13">
        <f t="shared" si="118"/>
        <v>0</v>
      </c>
      <c r="F17" s="30">
        <f t="shared" si="117"/>
        <v>0</v>
      </c>
      <c r="G17" s="13">
        <f t="shared" si="119"/>
        <v>0</v>
      </c>
      <c r="H17" s="30">
        <f t="shared" si="117"/>
        <v>0</v>
      </c>
      <c r="I17" s="13">
        <f t="shared" si="120"/>
        <v>0</v>
      </c>
      <c r="J17" s="30">
        <f t="shared" si="117"/>
        <v>0</v>
      </c>
      <c r="K17" s="13">
        <f t="shared" si="156"/>
        <v>0</v>
      </c>
      <c r="L17" s="30">
        <f t="shared" si="117"/>
        <v>0</v>
      </c>
      <c r="M17" s="13">
        <f t="shared" si="121"/>
        <v>0</v>
      </c>
      <c r="N17" s="30">
        <f t="shared" si="122"/>
        <v>0</v>
      </c>
      <c r="O17" s="13">
        <f t="shared" si="123"/>
        <v>0</v>
      </c>
      <c r="P17" s="30">
        <f t="shared" si="122"/>
        <v>0</v>
      </c>
      <c r="Q17" s="13">
        <f t="shared" si="124"/>
        <v>0</v>
      </c>
      <c r="R17" s="30">
        <f t="shared" si="122"/>
        <v>0</v>
      </c>
      <c r="S17" s="13">
        <f t="shared" si="125"/>
        <v>0</v>
      </c>
      <c r="T17" s="30">
        <f t="shared" si="117"/>
        <v>0</v>
      </c>
      <c r="U17" s="13">
        <f t="shared" si="126"/>
        <v>0</v>
      </c>
      <c r="V17" s="30">
        <f t="shared" si="117"/>
        <v>0</v>
      </c>
      <c r="W17" s="13">
        <f t="shared" si="127"/>
        <v>0</v>
      </c>
      <c r="X17" s="30">
        <f t="shared" si="122"/>
        <v>0</v>
      </c>
      <c r="Y17" s="13">
        <f t="shared" si="128"/>
        <v>0</v>
      </c>
      <c r="Z17" s="30">
        <f t="shared" si="117"/>
        <v>0</v>
      </c>
      <c r="AA17" s="13">
        <f t="shared" si="129"/>
        <v>0</v>
      </c>
      <c r="AB17" s="30">
        <f t="shared" si="122"/>
        <v>0</v>
      </c>
      <c r="AC17" s="13">
        <f t="shared" si="130"/>
        <v>0</v>
      </c>
      <c r="AD17" s="30">
        <f t="shared" si="122"/>
        <v>0</v>
      </c>
      <c r="AE17" s="13">
        <f t="shared" si="131"/>
        <v>0</v>
      </c>
      <c r="AF17" s="30">
        <f t="shared" si="122"/>
        <v>0</v>
      </c>
      <c r="AG17" s="13">
        <f t="shared" si="132"/>
        <v>0</v>
      </c>
      <c r="AH17" s="30">
        <f t="shared" si="122"/>
        <v>0</v>
      </c>
      <c r="AI17" s="13">
        <f t="shared" si="133"/>
        <v>0</v>
      </c>
      <c r="AJ17" s="30">
        <f t="shared" si="122"/>
        <v>0</v>
      </c>
      <c r="AK17" s="13">
        <f t="shared" si="134"/>
        <v>0</v>
      </c>
      <c r="AL17" s="30">
        <f t="shared" si="122"/>
        <v>0</v>
      </c>
      <c r="AM17" s="13">
        <f t="shared" si="135"/>
        <v>0</v>
      </c>
      <c r="AN17" s="30">
        <f t="shared" si="122"/>
        <v>0</v>
      </c>
      <c r="AO17" s="13">
        <f t="shared" si="136"/>
        <v>0</v>
      </c>
      <c r="AP17" s="30">
        <f t="shared" si="122"/>
        <v>0</v>
      </c>
      <c r="AQ17" s="13">
        <f t="shared" si="137"/>
        <v>0</v>
      </c>
      <c r="AR17" s="30">
        <f t="shared" si="122"/>
        <v>0</v>
      </c>
      <c r="AS17" s="13">
        <f t="shared" si="138"/>
        <v>0</v>
      </c>
      <c r="AT17" s="30">
        <f t="shared" si="122"/>
        <v>0</v>
      </c>
      <c r="AU17" s="13">
        <f t="shared" si="139"/>
        <v>0</v>
      </c>
      <c r="AV17" s="30">
        <f t="shared" si="122"/>
        <v>0</v>
      </c>
      <c r="AW17" s="13">
        <f t="shared" si="140"/>
        <v>0</v>
      </c>
      <c r="AX17" s="30">
        <f t="shared" si="122"/>
        <v>0</v>
      </c>
      <c r="AY17" s="13">
        <f t="shared" si="141"/>
        <v>0</v>
      </c>
      <c r="AZ17" s="30">
        <f t="shared" si="122"/>
        <v>0</v>
      </c>
      <c r="BA17" s="13">
        <f t="shared" si="142"/>
        <v>0</v>
      </c>
      <c r="BB17" s="30">
        <f t="shared" si="122"/>
        <v>0</v>
      </c>
      <c r="BC17" s="13">
        <f t="shared" si="143"/>
        <v>0</v>
      </c>
      <c r="BD17" s="30">
        <f t="shared" si="122"/>
        <v>0</v>
      </c>
      <c r="BE17" s="13">
        <f t="shared" si="144"/>
        <v>0</v>
      </c>
      <c r="BF17" s="30">
        <f t="shared" si="122"/>
        <v>0</v>
      </c>
      <c r="BG17" s="13">
        <f t="shared" si="145"/>
        <v>0</v>
      </c>
      <c r="BH17" s="30">
        <f t="shared" si="122"/>
        <v>0</v>
      </c>
      <c r="BI17" s="13">
        <f t="shared" si="146"/>
        <v>0</v>
      </c>
      <c r="BJ17" s="30">
        <f t="shared" si="122"/>
        <v>0</v>
      </c>
      <c r="BK17" s="13">
        <f t="shared" si="147"/>
        <v>0</v>
      </c>
      <c r="BL17" s="30">
        <f t="shared" si="122"/>
        <v>0</v>
      </c>
      <c r="BM17" s="13">
        <f t="shared" si="148"/>
        <v>0</v>
      </c>
      <c r="BN17" s="30">
        <f t="shared" si="122"/>
        <v>0</v>
      </c>
      <c r="BO17" s="13">
        <f t="shared" si="149"/>
        <v>0</v>
      </c>
      <c r="BP17" s="30">
        <f t="shared" si="122"/>
        <v>0</v>
      </c>
      <c r="BQ17" s="13">
        <f t="shared" si="150"/>
        <v>0</v>
      </c>
      <c r="BR17" s="30">
        <f t="shared" si="152"/>
        <v>0</v>
      </c>
      <c r="BS17" s="13">
        <f t="shared" si="151"/>
        <v>0</v>
      </c>
      <c r="BT17" s="30">
        <f t="shared" si="152"/>
        <v>0</v>
      </c>
      <c r="BU17" s="13">
        <f t="shared" si="153"/>
        <v>0</v>
      </c>
      <c r="BV17" s="30">
        <f t="shared" si="152"/>
        <v>0</v>
      </c>
      <c r="BW17" s="13">
        <f t="shared" si="154"/>
        <v>0</v>
      </c>
      <c r="BX17" s="30">
        <f t="shared" si="152"/>
        <v>0</v>
      </c>
      <c r="BY17" s="13">
        <f t="shared" si="155"/>
        <v>0</v>
      </c>
    </row>
    <row r="18" spans="1:77" x14ac:dyDescent="0.25">
      <c r="A18" s="48" t="s">
        <v>69</v>
      </c>
      <c r="B18" s="28"/>
      <c r="C18" s="13">
        <f t="shared" si="156"/>
        <v>0</v>
      </c>
      <c r="D18" s="30">
        <f t="shared" si="117"/>
        <v>0</v>
      </c>
      <c r="E18" s="13">
        <f t="shared" si="118"/>
        <v>0</v>
      </c>
      <c r="F18" s="30">
        <f t="shared" si="117"/>
        <v>0</v>
      </c>
      <c r="G18" s="13">
        <f t="shared" si="119"/>
        <v>0</v>
      </c>
      <c r="H18" s="30">
        <f t="shared" si="117"/>
        <v>0</v>
      </c>
      <c r="I18" s="13">
        <f t="shared" si="120"/>
        <v>0</v>
      </c>
      <c r="J18" s="30">
        <f t="shared" si="117"/>
        <v>0</v>
      </c>
      <c r="K18" s="13">
        <f t="shared" si="156"/>
        <v>0</v>
      </c>
      <c r="L18" s="30">
        <f t="shared" si="117"/>
        <v>0</v>
      </c>
      <c r="M18" s="13">
        <f t="shared" si="121"/>
        <v>0</v>
      </c>
      <c r="N18" s="30">
        <f t="shared" si="122"/>
        <v>0</v>
      </c>
      <c r="O18" s="13">
        <f t="shared" si="123"/>
        <v>0</v>
      </c>
      <c r="P18" s="30">
        <f t="shared" si="122"/>
        <v>0</v>
      </c>
      <c r="Q18" s="13">
        <f t="shared" si="124"/>
        <v>0</v>
      </c>
      <c r="R18" s="30">
        <f t="shared" si="122"/>
        <v>0</v>
      </c>
      <c r="S18" s="13">
        <f t="shared" si="125"/>
        <v>0</v>
      </c>
      <c r="T18" s="30">
        <f t="shared" si="117"/>
        <v>0</v>
      </c>
      <c r="U18" s="13">
        <f t="shared" si="126"/>
        <v>0</v>
      </c>
      <c r="V18" s="30">
        <f t="shared" si="117"/>
        <v>0</v>
      </c>
      <c r="W18" s="13">
        <f t="shared" si="127"/>
        <v>0</v>
      </c>
      <c r="X18" s="30">
        <f t="shared" si="122"/>
        <v>0</v>
      </c>
      <c r="Y18" s="13">
        <f t="shared" si="128"/>
        <v>0</v>
      </c>
      <c r="Z18" s="30">
        <f t="shared" si="117"/>
        <v>0</v>
      </c>
      <c r="AA18" s="13">
        <f t="shared" si="129"/>
        <v>0</v>
      </c>
      <c r="AB18" s="30">
        <f t="shared" si="122"/>
        <v>0</v>
      </c>
      <c r="AC18" s="13">
        <f t="shared" si="130"/>
        <v>0</v>
      </c>
      <c r="AD18" s="30">
        <f t="shared" si="122"/>
        <v>0</v>
      </c>
      <c r="AE18" s="13">
        <f t="shared" si="131"/>
        <v>0</v>
      </c>
      <c r="AF18" s="30">
        <f t="shared" si="122"/>
        <v>0</v>
      </c>
      <c r="AG18" s="13">
        <f t="shared" si="132"/>
        <v>0</v>
      </c>
      <c r="AH18" s="30">
        <f t="shared" si="122"/>
        <v>0</v>
      </c>
      <c r="AI18" s="13">
        <f t="shared" si="133"/>
        <v>0</v>
      </c>
      <c r="AJ18" s="30">
        <f t="shared" si="122"/>
        <v>0</v>
      </c>
      <c r="AK18" s="13">
        <f t="shared" si="134"/>
        <v>0</v>
      </c>
      <c r="AL18" s="30">
        <f t="shared" si="122"/>
        <v>0</v>
      </c>
      <c r="AM18" s="13">
        <f t="shared" si="135"/>
        <v>0</v>
      </c>
      <c r="AN18" s="30">
        <f t="shared" si="122"/>
        <v>0</v>
      </c>
      <c r="AO18" s="13">
        <f t="shared" si="136"/>
        <v>0</v>
      </c>
      <c r="AP18" s="30">
        <f t="shared" si="122"/>
        <v>0</v>
      </c>
      <c r="AQ18" s="13">
        <f t="shared" si="137"/>
        <v>0</v>
      </c>
      <c r="AR18" s="30">
        <f t="shared" si="122"/>
        <v>0</v>
      </c>
      <c r="AS18" s="13">
        <f t="shared" si="138"/>
        <v>0</v>
      </c>
      <c r="AT18" s="30">
        <f t="shared" si="122"/>
        <v>0</v>
      </c>
      <c r="AU18" s="13">
        <f t="shared" si="139"/>
        <v>0</v>
      </c>
      <c r="AV18" s="30">
        <f t="shared" si="122"/>
        <v>0</v>
      </c>
      <c r="AW18" s="13">
        <f t="shared" si="140"/>
        <v>0</v>
      </c>
      <c r="AX18" s="30">
        <f t="shared" si="122"/>
        <v>0</v>
      </c>
      <c r="AY18" s="13">
        <f t="shared" si="141"/>
        <v>0</v>
      </c>
      <c r="AZ18" s="30">
        <f t="shared" si="122"/>
        <v>0</v>
      </c>
      <c r="BA18" s="13">
        <f t="shared" si="142"/>
        <v>0</v>
      </c>
      <c r="BB18" s="30">
        <f t="shared" si="122"/>
        <v>0</v>
      </c>
      <c r="BC18" s="13">
        <f t="shared" si="143"/>
        <v>0</v>
      </c>
      <c r="BD18" s="30">
        <f t="shared" si="122"/>
        <v>0</v>
      </c>
      <c r="BE18" s="13">
        <f t="shared" si="144"/>
        <v>0</v>
      </c>
      <c r="BF18" s="30">
        <f t="shared" si="122"/>
        <v>0</v>
      </c>
      <c r="BG18" s="13">
        <f t="shared" si="145"/>
        <v>0</v>
      </c>
      <c r="BH18" s="30">
        <f t="shared" si="122"/>
        <v>0</v>
      </c>
      <c r="BI18" s="13">
        <f t="shared" si="146"/>
        <v>0</v>
      </c>
      <c r="BJ18" s="30">
        <f t="shared" si="122"/>
        <v>0</v>
      </c>
      <c r="BK18" s="13">
        <f t="shared" si="147"/>
        <v>0</v>
      </c>
      <c r="BL18" s="30">
        <f t="shared" si="122"/>
        <v>0</v>
      </c>
      <c r="BM18" s="13">
        <f t="shared" si="148"/>
        <v>0</v>
      </c>
      <c r="BN18" s="30">
        <f t="shared" si="122"/>
        <v>0</v>
      </c>
      <c r="BO18" s="13">
        <f t="shared" si="149"/>
        <v>0</v>
      </c>
      <c r="BP18" s="30">
        <f t="shared" si="122"/>
        <v>0</v>
      </c>
      <c r="BQ18" s="13">
        <f t="shared" si="150"/>
        <v>0</v>
      </c>
      <c r="BR18" s="30">
        <f t="shared" si="152"/>
        <v>0</v>
      </c>
      <c r="BS18" s="13">
        <f t="shared" si="151"/>
        <v>0</v>
      </c>
      <c r="BT18" s="30">
        <f t="shared" si="152"/>
        <v>0</v>
      </c>
      <c r="BU18" s="13">
        <f t="shared" si="153"/>
        <v>0</v>
      </c>
      <c r="BV18" s="30">
        <f t="shared" si="152"/>
        <v>0</v>
      </c>
      <c r="BW18" s="13">
        <f t="shared" si="154"/>
        <v>0</v>
      </c>
      <c r="BX18" s="30">
        <f t="shared" si="152"/>
        <v>0</v>
      </c>
      <c r="BY18" s="13">
        <f t="shared" si="155"/>
        <v>0</v>
      </c>
    </row>
    <row r="19" spans="1:77" x14ac:dyDescent="0.25">
      <c r="A19" s="48" t="s">
        <v>70</v>
      </c>
      <c r="B19" s="28"/>
      <c r="C19" s="13">
        <f t="shared" si="156"/>
        <v>0</v>
      </c>
      <c r="D19" s="30">
        <f t="shared" si="117"/>
        <v>0</v>
      </c>
      <c r="E19" s="13">
        <f t="shared" si="118"/>
        <v>0</v>
      </c>
      <c r="F19" s="30">
        <f t="shared" si="117"/>
        <v>0</v>
      </c>
      <c r="G19" s="13">
        <f t="shared" si="119"/>
        <v>0</v>
      </c>
      <c r="H19" s="30">
        <f t="shared" si="117"/>
        <v>0</v>
      </c>
      <c r="I19" s="13">
        <f t="shared" si="120"/>
        <v>0</v>
      </c>
      <c r="J19" s="30">
        <f t="shared" si="117"/>
        <v>0</v>
      </c>
      <c r="K19" s="13">
        <f t="shared" si="156"/>
        <v>0</v>
      </c>
      <c r="L19" s="30">
        <f t="shared" si="117"/>
        <v>0</v>
      </c>
      <c r="M19" s="13">
        <f t="shared" si="121"/>
        <v>0</v>
      </c>
      <c r="N19" s="30">
        <f t="shared" si="122"/>
        <v>0</v>
      </c>
      <c r="O19" s="13">
        <f t="shared" si="123"/>
        <v>0</v>
      </c>
      <c r="P19" s="30">
        <f t="shared" si="122"/>
        <v>0</v>
      </c>
      <c r="Q19" s="13">
        <f t="shared" si="124"/>
        <v>0</v>
      </c>
      <c r="R19" s="30">
        <f t="shared" si="122"/>
        <v>0</v>
      </c>
      <c r="S19" s="13">
        <f t="shared" si="125"/>
        <v>0</v>
      </c>
      <c r="T19" s="30">
        <f t="shared" si="117"/>
        <v>0</v>
      </c>
      <c r="U19" s="13">
        <f t="shared" si="126"/>
        <v>0</v>
      </c>
      <c r="V19" s="30">
        <f t="shared" si="117"/>
        <v>0</v>
      </c>
      <c r="W19" s="13">
        <f t="shared" si="127"/>
        <v>0</v>
      </c>
      <c r="X19" s="30">
        <f t="shared" si="122"/>
        <v>0</v>
      </c>
      <c r="Y19" s="13">
        <f t="shared" si="128"/>
        <v>0</v>
      </c>
      <c r="Z19" s="30">
        <f t="shared" si="117"/>
        <v>0</v>
      </c>
      <c r="AA19" s="13">
        <f t="shared" si="129"/>
        <v>0</v>
      </c>
      <c r="AB19" s="30">
        <f t="shared" si="122"/>
        <v>0</v>
      </c>
      <c r="AC19" s="13">
        <f t="shared" si="130"/>
        <v>0</v>
      </c>
      <c r="AD19" s="30">
        <f t="shared" si="122"/>
        <v>0</v>
      </c>
      <c r="AE19" s="13">
        <f t="shared" si="131"/>
        <v>0</v>
      </c>
      <c r="AF19" s="30">
        <f t="shared" si="122"/>
        <v>0</v>
      </c>
      <c r="AG19" s="13">
        <f t="shared" si="132"/>
        <v>0</v>
      </c>
      <c r="AH19" s="30">
        <f t="shared" si="122"/>
        <v>0</v>
      </c>
      <c r="AI19" s="13">
        <f t="shared" si="133"/>
        <v>0</v>
      </c>
      <c r="AJ19" s="30">
        <f t="shared" si="122"/>
        <v>0</v>
      </c>
      <c r="AK19" s="13">
        <f t="shared" si="134"/>
        <v>0</v>
      </c>
      <c r="AL19" s="30">
        <f t="shared" si="122"/>
        <v>0</v>
      </c>
      <c r="AM19" s="13">
        <f t="shared" si="135"/>
        <v>0</v>
      </c>
      <c r="AN19" s="30">
        <f t="shared" si="122"/>
        <v>0</v>
      </c>
      <c r="AO19" s="13">
        <f t="shared" si="136"/>
        <v>0</v>
      </c>
      <c r="AP19" s="30">
        <f t="shared" si="122"/>
        <v>0</v>
      </c>
      <c r="AQ19" s="13">
        <f t="shared" si="137"/>
        <v>0</v>
      </c>
      <c r="AR19" s="30">
        <f t="shared" si="122"/>
        <v>0</v>
      </c>
      <c r="AS19" s="13">
        <f t="shared" si="138"/>
        <v>0</v>
      </c>
      <c r="AT19" s="30">
        <f t="shared" si="122"/>
        <v>0</v>
      </c>
      <c r="AU19" s="13">
        <f t="shared" si="139"/>
        <v>0</v>
      </c>
      <c r="AV19" s="30">
        <f t="shared" si="122"/>
        <v>0</v>
      </c>
      <c r="AW19" s="13">
        <f t="shared" si="140"/>
        <v>0</v>
      </c>
      <c r="AX19" s="30">
        <f t="shared" si="122"/>
        <v>0</v>
      </c>
      <c r="AY19" s="13">
        <f t="shared" si="141"/>
        <v>0</v>
      </c>
      <c r="AZ19" s="30">
        <f t="shared" si="122"/>
        <v>0</v>
      </c>
      <c r="BA19" s="13">
        <f t="shared" si="142"/>
        <v>0</v>
      </c>
      <c r="BB19" s="30">
        <f t="shared" si="122"/>
        <v>0</v>
      </c>
      <c r="BC19" s="13">
        <f t="shared" si="143"/>
        <v>0</v>
      </c>
      <c r="BD19" s="30">
        <f t="shared" si="122"/>
        <v>0</v>
      </c>
      <c r="BE19" s="13">
        <f t="shared" si="144"/>
        <v>0</v>
      </c>
      <c r="BF19" s="30">
        <f t="shared" si="122"/>
        <v>0</v>
      </c>
      <c r="BG19" s="13">
        <f t="shared" si="145"/>
        <v>0</v>
      </c>
      <c r="BH19" s="30">
        <f t="shared" si="122"/>
        <v>0</v>
      </c>
      <c r="BI19" s="13">
        <f t="shared" si="146"/>
        <v>0</v>
      </c>
      <c r="BJ19" s="30">
        <f t="shared" si="122"/>
        <v>0</v>
      </c>
      <c r="BK19" s="13">
        <f t="shared" si="147"/>
        <v>0</v>
      </c>
      <c r="BL19" s="30">
        <f t="shared" si="122"/>
        <v>0</v>
      </c>
      <c r="BM19" s="13">
        <f t="shared" si="148"/>
        <v>0</v>
      </c>
      <c r="BN19" s="30">
        <f t="shared" si="122"/>
        <v>0</v>
      </c>
      <c r="BO19" s="13">
        <f t="shared" si="149"/>
        <v>0</v>
      </c>
      <c r="BP19" s="30">
        <f t="shared" si="122"/>
        <v>0</v>
      </c>
      <c r="BQ19" s="13">
        <f t="shared" si="150"/>
        <v>0</v>
      </c>
      <c r="BR19" s="30">
        <f t="shared" si="152"/>
        <v>0</v>
      </c>
      <c r="BS19" s="13">
        <f t="shared" si="151"/>
        <v>0</v>
      </c>
      <c r="BT19" s="30">
        <f t="shared" si="152"/>
        <v>0</v>
      </c>
      <c r="BU19" s="13">
        <f t="shared" si="153"/>
        <v>0</v>
      </c>
      <c r="BV19" s="30">
        <f t="shared" si="152"/>
        <v>0</v>
      </c>
      <c r="BW19" s="13">
        <f t="shared" si="154"/>
        <v>0</v>
      </c>
      <c r="BX19" s="30">
        <f t="shared" si="152"/>
        <v>0</v>
      </c>
      <c r="BY19" s="13">
        <f t="shared" si="155"/>
        <v>0</v>
      </c>
    </row>
    <row r="20" spans="1:77" x14ac:dyDescent="0.25">
      <c r="A20" s="48" t="s">
        <v>71</v>
      </c>
      <c r="B20" s="28"/>
      <c r="C20" s="13">
        <f t="shared" si="156"/>
        <v>0</v>
      </c>
      <c r="D20" s="30">
        <f t="shared" si="117"/>
        <v>0</v>
      </c>
      <c r="E20" s="13">
        <f t="shared" si="118"/>
        <v>0</v>
      </c>
      <c r="F20" s="30">
        <f t="shared" si="117"/>
        <v>0</v>
      </c>
      <c r="G20" s="13">
        <f t="shared" si="119"/>
        <v>0</v>
      </c>
      <c r="H20" s="30">
        <f t="shared" si="117"/>
        <v>0</v>
      </c>
      <c r="I20" s="13">
        <f t="shared" si="120"/>
        <v>0</v>
      </c>
      <c r="J20" s="30">
        <f t="shared" si="117"/>
        <v>0</v>
      </c>
      <c r="K20" s="13">
        <f t="shared" si="156"/>
        <v>0</v>
      </c>
      <c r="L20" s="30">
        <f t="shared" si="117"/>
        <v>0</v>
      </c>
      <c r="M20" s="13">
        <f t="shared" si="121"/>
        <v>0</v>
      </c>
      <c r="N20" s="30">
        <f t="shared" si="122"/>
        <v>0</v>
      </c>
      <c r="O20" s="13">
        <f t="shared" si="123"/>
        <v>0</v>
      </c>
      <c r="P20" s="30">
        <f t="shared" si="122"/>
        <v>0</v>
      </c>
      <c r="Q20" s="13">
        <f t="shared" si="124"/>
        <v>0</v>
      </c>
      <c r="R20" s="30">
        <f t="shared" si="122"/>
        <v>0</v>
      </c>
      <c r="S20" s="13">
        <f t="shared" si="125"/>
        <v>0</v>
      </c>
      <c r="T20" s="30">
        <f t="shared" si="117"/>
        <v>0</v>
      </c>
      <c r="U20" s="13">
        <f t="shared" si="126"/>
        <v>0</v>
      </c>
      <c r="V20" s="30">
        <f t="shared" si="117"/>
        <v>0</v>
      </c>
      <c r="W20" s="13">
        <f t="shared" si="127"/>
        <v>0</v>
      </c>
      <c r="X20" s="30">
        <f t="shared" si="122"/>
        <v>0</v>
      </c>
      <c r="Y20" s="13">
        <f t="shared" si="128"/>
        <v>0</v>
      </c>
      <c r="Z20" s="30">
        <f t="shared" si="117"/>
        <v>0</v>
      </c>
      <c r="AA20" s="13">
        <f t="shared" si="129"/>
        <v>0</v>
      </c>
      <c r="AB20" s="30">
        <f t="shared" si="122"/>
        <v>0</v>
      </c>
      <c r="AC20" s="13">
        <f t="shared" si="130"/>
        <v>0</v>
      </c>
      <c r="AD20" s="30">
        <f t="shared" si="122"/>
        <v>0</v>
      </c>
      <c r="AE20" s="13">
        <f t="shared" si="131"/>
        <v>0</v>
      </c>
      <c r="AF20" s="30">
        <f t="shared" si="122"/>
        <v>0</v>
      </c>
      <c r="AG20" s="13">
        <f t="shared" si="132"/>
        <v>0</v>
      </c>
      <c r="AH20" s="30">
        <f t="shared" si="122"/>
        <v>0</v>
      </c>
      <c r="AI20" s="13">
        <f t="shared" si="133"/>
        <v>0</v>
      </c>
      <c r="AJ20" s="30">
        <f t="shared" si="122"/>
        <v>0</v>
      </c>
      <c r="AK20" s="13">
        <f t="shared" si="134"/>
        <v>0</v>
      </c>
      <c r="AL20" s="30">
        <f t="shared" si="122"/>
        <v>0</v>
      </c>
      <c r="AM20" s="13">
        <f t="shared" si="135"/>
        <v>0</v>
      </c>
      <c r="AN20" s="30">
        <f t="shared" si="122"/>
        <v>0</v>
      </c>
      <c r="AO20" s="13">
        <f t="shared" si="136"/>
        <v>0</v>
      </c>
      <c r="AP20" s="30">
        <f t="shared" si="122"/>
        <v>0</v>
      </c>
      <c r="AQ20" s="13">
        <f t="shared" si="137"/>
        <v>0</v>
      </c>
      <c r="AR20" s="30">
        <f t="shared" si="122"/>
        <v>0</v>
      </c>
      <c r="AS20" s="13">
        <f t="shared" si="138"/>
        <v>0</v>
      </c>
      <c r="AT20" s="30">
        <f t="shared" si="122"/>
        <v>0</v>
      </c>
      <c r="AU20" s="13">
        <f t="shared" si="139"/>
        <v>0</v>
      </c>
      <c r="AV20" s="30">
        <f t="shared" si="122"/>
        <v>0</v>
      </c>
      <c r="AW20" s="13">
        <f t="shared" si="140"/>
        <v>0</v>
      </c>
      <c r="AX20" s="30">
        <f t="shared" si="122"/>
        <v>0</v>
      </c>
      <c r="AY20" s="13">
        <f t="shared" si="141"/>
        <v>0</v>
      </c>
      <c r="AZ20" s="30">
        <f t="shared" si="122"/>
        <v>0</v>
      </c>
      <c r="BA20" s="13">
        <f t="shared" si="142"/>
        <v>0</v>
      </c>
      <c r="BB20" s="30">
        <f t="shared" si="122"/>
        <v>0</v>
      </c>
      <c r="BC20" s="13">
        <f t="shared" si="143"/>
        <v>0</v>
      </c>
      <c r="BD20" s="30">
        <f t="shared" si="122"/>
        <v>0</v>
      </c>
      <c r="BE20" s="13">
        <f t="shared" si="144"/>
        <v>0</v>
      </c>
      <c r="BF20" s="30">
        <f t="shared" si="122"/>
        <v>0</v>
      </c>
      <c r="BG20" s="13">
        <f t="shared" si="145"/>
        <v>0</v>
      </c>
      <c r="BH20" s="30">
        <f t="shared" si="122"/>
        <v>0</v>
      </c>
      <c r="BI20" s="13">
        <f t="shared" si="146"/>
        <v>0</v>
      </c>
      <c r="BJ20" s="30">
        <f t="shared" si="122"/>
        <v>0</v>
      </c>
      <c r="BK20" s="13">
        <f t="shared" si="147"/>
        <v>0</v>
      </c>
      <c r="BL20" s="30">
        <f t="shared" si="122"/>
        <v>0</v>
      </c>
      <c r="BM20" s="13">
        <f t="shared" si="148"/>
        <v>0</v>
      </c>
      <c r="BN20" s="30">
        <f t="shared" si="122"/>
        <v>0</v>
      </c>
      <c r="BO20" s="13">
        <f t="shared" si="149"/>
        <v>0</v>
      </c>
      <c r="BP20" s="30">
        <f t="shared" si="122"/>
        <v>0</v>
      </c>
      <c r="BQ20" s="13">
        <f t="shared" si="150"/>
        <v>0</v>
      </c>
      <c r="BR20" s="30">
        <f t="shared" si="152"/>
        <v>0</v>
      </c>
      <c r="BS20" s="13">
        <f t="shared" si="151"/>
        <v>0</v>
      </c>
      <c r="BT20" s="30">
        <f t="shared" si="152"/>
        <v>0</v>
      </c>
      <c r="BU20" s="13">
        <f t="shared" si="153"/>
        <v>0</v>
      </c>
      <c r="BV20" s="30">
        <f t="shared" si="152"/>
        <v>0</v>
      </c>
      <c r="BW20" s="13">
        <f t="shared" si="154"/>
        <v>0</v>
      </c>
      <c r="BX20" s="30">
        <f t="shared" si="152"/>
        <v>0</v>
      </c>
      <c r="BY20" s="13">
        <f t="shared" si="155"/>
        <v>0</v>
      </c>
    </row>
    <row r="21" spans="1:77" x14ac:dyDescent="0.25">
      <c r="A21" s="48" t="s">
        <v>72</v>
      </c>
      <c r="B21" s="28">
        <v>0.08</v>
      </c>
      <c r="C21" s="13">
        <f t="shared" si="156"/>
        <v>87.07</v>
      </c>
      <c r="D21" s="30">
        <f t="shared" si="117"/>
        <v>0.08</v>
      </c>
      <c r="E21" s="13">
        <f t="shared" si="118"/>
        <v>43.53</v>
      </c>
      <c r="F21" s="30">
        <f t="shared" si="117"/>
        <v>0.08</v>
      </c>
      <c r="G21" s="13">
        <f t="shared" si="119"/>
        <v>72.56</v>
      </c>
      <c r="H21" s="30">
        <f t="shared" si="117"/>
        <v>0.08</v>
      </c>
      <c r="I21" s="13">
        <f t="shared" si="120"/>
        <v>58.05</v>
      </c>
      <c r="J21" s="30">
        <f t="shared" si="117"/>
        <v>0.08</v>
      </c>
      <c r="K21" s="13">
        <f t="shared" si="156"/>
        <v>43.53</v>
      </c>
      <c r="L21" s="30">
        <f t="shared" si="117"/>
        <v>0.08</v>
      </c>
      <c r="M21" s="13">
        <f t="shared" si="121"/>
        <v>43.53</v>
      </c>
      <c r="N21" s="30">
        <f t="shared" si="122"/>
        <v>0.08</v>
      </c>
      <c r="O21" s="13">
        <f t="shared" si="123"/>
        <v>43.53</v>
      </c>
      <c r="P21" s="30">
        <f t="shared" si="122"/>
        <v>0.08</v>
      </c>
      <c r="Q21" s="13">
        <f t="shared" si="124"/>
        <v>43.53</v>
      </c>
      <c r="R21" s="30">
        <f t="shared" si="122"/>
        <v>0.08</v>
      </c>
      <c r="S21" s="13">
        <f t="shared" si="125"/>
        <v>43.53</v>
      </c>
      <c r="T21" s="30">
        <f t="shared" si="117"/>
        <v>0.08</v>
      </c>
      <c r="U21" s="13">
        <f t="shared" si="126"/>
        <v>43.53</v>
      </c>
      <c r="V21" s="30">
        <f t="shared" si="117"/>
        <v>0.08</v>
      </c>
      <c r="W21" s="13">
        <f t="shared" si="127"/>
        <v>43.53</v>
      </c>
      <c r="X21" s="30">
        <f t="shared" si="122"/>
        <v>0.08</v>
      </c>
      <c r="Y21" s="13">
        <f t="shared" si="128"/>
        <v>43.53</v>
      </c>
      <c r="Z21" s="30">
        <f t="shared" si="117"/>
        <v>0.08</v>
      </c>
      <c r="AA21" s="13">
        <f t="shared" si="129"/>
        <v>43.53</v>
      </c>
      <c r="AB21" s="30">
        <f t="shared" si="122"/>
        <v>0.08</v>
      </c>
      <c r="AC21" s="13">
        <f t="shared" si="130"/>
        <v>43.53</v>
      </c>
      <c r="AD21" s="30">
        <f t="shared" si="122"/>
        <v>0.08</v>
      </c>
      <c r="AE21" s="13">
        <f t="shared" si="131"/>
        <v>43.53</v>
      </c>
      <c r="AF21" s="30">
        <f t="shared" si="122"/>
        <v>0.08</v>
      </c>
      <c r="AG21" s="13">
        <f t="shared" si="132"/>
        <v>43.53</v>
      </c>
      <c r="AH21" s="30">
        <f t="shared" si="122"/>
        <v>0.08</v>
      </c>
      <c r="AI21" s="13">
        <f t="shared" si="133"/>
        <v>58.05</v>
      </c>
      <c r="AJ21" s="30">
        <f t="shared" si="122"/>
        <v>0.08</v>
      </c>
      <c r="AK21" s="13">
        <f t="shared" si="134"/>
        <v>43.53</v>
      </c>
      <c r="AL21" s="30">
        <f t="shared" si="122"/>
        <v>0.08</v>
      </c>
      <c r="AM21" s="13">
        <f t="shared" si="135"/>
        <v>43.53</v>
      </c>
      <c r="AN21" s="30">
        <f t="shared" si="122"/>
        <v>0.08</v>
      </c>
      <c r="AO21" s="13">
        <f t="shared" si="136"/>
        <v>72.56</v>
      </c>
      <c r="AP21" s="30">
        <f t="shared" si="122"/>
        <v>0.08</v>
      </c>
      <c r="AQ21" s="13">
        <f t="shared" si="137"/>
        <v>43.53</v>
      </c>
      <c r="AR21" s="30">
        <f t="shared" si="122"/>
        <v>0.08</v>
      </c>
      <c r="AS21" s="13">
        <f t="shared" si="138"/>
        <v>58.05</v>
      </c>
      <c r="AT21" s="30">
        <f t="shared" si="122"/>
        <v>0.08</v>
      </c>
      <c r="AU21" s="13">
        <f t="shared" si="139"/>
        <v>43.53</v>
      </c>
      <c r="AV21" s="30">
        <f t="shared" si="122"/>
        <v>0.08</v>
      </c>
      <c r="AW21" s="13">
        <f t="shared" si="140"/>
        <v>43.53</v>
      </c>
      <c r="AX21" s="30">
        <f t="shared" si="122"/>
        <v>0.08</v>
      </c>
      <c r="AY21" s="13">
        <f t="shared" si="141"/>
        <v>43.53</v>
      </c>
      <c r="AZ21" s="30">
        <f t="shared" si="122"/>
        <v>0.08</v>
      </c>
      <c r="BA21" s="13">
        <f t="shared" si="142"/>
        <v>43.53</v>
      </c>
      <c r="BB21" s="30">
        <f t="shared" si="122"/>
        <v>0.08</v>
      </c>
      <c r="BC21" s="13">
        <f t="shared" si="143"/>
        <v>58.05</v>
      </c>
      <c r="BD21" s="30">
        <f t="shared" si="122"/>
        <v>0.08</v>
      </c>
      <c r="BE21" s="13">
        <f t="shared" si="144"/>
        <v>43.53</v>
      </c>
      <c r="BF21" s="30">
        <f t="shared" si="122"/>
        <v>0.08</v>
      </c>
      <c r="BG21" s="13">
        <f t="shared" si="145"/>
        <v>43.53</v>
      </c>
      <c r="BH21" s="30">
        <f t="shared" si="122"/>
        <v>0.08</v>
      </c>
      <c r="BI21" s="13">
        <f t="shared" si="146"/>
        <v>58.05</v>
      </c>
      <c r="BJ21" s="30">
        <f t="shared" si="122"/>
        <v>0.08</v>
      </c>
      <c r="BK21" s="13">
        <f t="shared" si="147"/>
        <v>43.53</v>
      </c>
      <c r="BL21" s="30">
        <f t="shared" si="122"/>
        <v>0.08</v>
      </c>
      <c r="BM21" s="13">
        <f t="shared" si="148"/>
        <v>43.53</v>
      </c>
      <c r="BN21" s="30">
        <f t="shared" si="122"/>
        <v>0.08</v>
      </c>
      <c r="BO21" s="13">
        <f t="shared" si="149"/>
        <v>58.05</v>
      </c>
      <c r="BP21" s="30">
        <f t="shared" si="122"/>
        <v>0.08</v>
      </c>
      <c r="BQ21" s="13">
        <f t="shared" si="150"/>
        <v>43.53</v>
      </c>
      <c r="BR21" s="30">
        <f t="shared" si="152"/>
        <v>0.08</v>
      </c>
      <c r="BS21" s="13">
        <f t="shared" si="151"/>
        <v>43.53</v>
      </c>
      <c r="BT21" s="30">
        <f t="shared" si="152"/>
        <v>0.08</v>
      </c>
      <c r="BU21" s="13">
        <f t="shared" si="153"/>
        <v>58.05</v>
      </c>
      <c r="BV21" s="30">
        <f t="shared" si="152"/>
        <v>0.08</v>
      </c>
      <c r="BW21" s="13">
        <f t="shared" si="154"/>
        <v>43.53</v>
      </c>
      <c r="BX21" s="30">
        <f t="shared" si="152"/>
        <v>0.08</v>
      </c>
      <c r="BY21" s="13">
        <f t="shared" si="155"/>
        <v>43.53</v>
      </c>
    </row>
    <row r="22" spans="1:77" x14ac:dyDescent="0.25">
      <c r="A22" s="48" t="s">
        <v>73</v>
      </c>
      <c r="B22" s="28"/>
      <c r="C22" s="13">
        <f t="shared" si="156"/>
        <v>0</v>
      </c>
      <c r="D22" s="30">
        <f t="shared" si="117"/>
        <v>0</v>
      </c>
      <c r="E22" s="13">
        <f t="shared" si="118"/>
        <v>0</v>
      </c>
      <c r="F22" s="30">
        <f t="shared" si="117"/>
        <v>0</v>
      </c>
      <c r="G22" s="13">
        <f t="shared" si="119"/>
        <v>0</v>
      </c>
      <c r="H22" s="30">
        <f t="shared" si="117"/>
        <v>0</v>
      </c>
      <c r="I22" s="13">
        <f t="shared" si="120"/>
        <v>0</v>
      </c>
      <c r="J22" s="30">
        <f t="shared" si="117"/>
        <v>0</v>
      </c>
      <c r="K22" s="13">
        <f t="shared" si="156"/>
        <v>0</v>
      </c>
      <c r="L22" s="30">
        <f t="shared" si="117"/>
        <v>0</v>
      </c>
      <c r="M22" s="13">
        <f t="shared" si="121"/>
        <v>0</v>
      </c>
      <c r="N22" s="30">
        <f t="shared" si="122"/>
        <v>0</v>
      </c>
      <c r="O22" s="13">
        <f t="shared" si="123"/>
        <v>0</v>
      </c>
      <c r="P22" s="30">
        <f t="shared" si="122"/>
        <v>0</v>
      </c>
      <c r="Q22" s="13">
        <f t="shared" si="124"/>
        <v>0</v>
      </c>
      <c r="R22" s="30">
        <f t="shared" si="122"/>
        <v>0</v>
      </c>
      <c r="S22" s="13">
        <f t="shared" si="125"/>
        <v>0</v>
      </c>
      <c r="T22" s="30">
        <f t="shared" si="117"/>
        <v>0</v>
      </c>
      <c r="U22" s="13">
        <f t="shared" si="126"/>
        <v>0</v>
      </c>
      <c r="V22" s="30">
        <f t="shared" si="117"/>
        <v>0</v>
      </c>
      <c r="W22" s="13">
        <f t="shared" si="127"/>
        <v>0</v>
      </c>
      <c r="X22" s="30">
        <f t="shared" si="122"/>
        <v>0</v>
      </c>
      <c r="Y22" s="13">
        <f t="shared" si="128"/>
        <v>0</v>
      </c>
      <c r="Z22" s="30">
        <f t="shared" si="117"/>
        <v>0</v>
      </c>
      <c r="AA22" s="13">
        <f t="shared" si="129"/>
        <v>0</v>
      </c>
      <c r="AB22" s="30">
        <f t="shared" si="122"/>
        <v>0</v>
      </c>
      <c r="AC22" s="13">
        <f t="shared" si="130"/>
        <v>0</v>
      </c>
      <c r="AD22" s="30">
        <f t="shared" si="122"/>
        <v>0</v>
      </c>
      <c r="AE22" s="13">
        <f t="shared" si="131"/>
        <v>0</v>
      </c>
      <c r="AF22" s="30">
        <f t="shared" si="122"/>
        <v>0</v>
      </c>
      <c r="AG22" s="13">
        <f t="shared" si="132"/>
        <v>0</v>
      </c>
      <c r="AH22" s="30">
        <f t="shared" si="122"/>
        <v>0</v>
      </c>
      <c r="AI22" s="13">
        <f t="shared" si="133"/>
        <v>0</v>
      </c>
      <c r="AJ22" s="30">
        <f t="shared" si="122"/>
        <v>0</v>
      </c>
      <c r="AK22" s="13">
        <f t="shared" si="134"/>
        <v>0</v>
      </c>
      <c r="AL22" s="30">
        <f t="shared" si="122"/>
        <v>0</v>
      </c>
      <c r="AM22" s="13">
        <f t="shared" si="135"/>
        <v>0</v>
      </c>
      <c r="AN22" s="30">
        <f t="shared" si="122"/>
        <v>0</v>
      </c>
      <c r="AO22" s="13">
        <f t="shared" si="136"/>
        <v>0</v>
      </c>
      <c r="AP22" s="30">
        <f t="shared" si="122"/>
        <v>0</v>
      </c>
      <c r="AQ22" s="13">
        <f t="shared" si="137"/>
        <v>0</v>
      </c>
      <c r="AR22" s="30">
        <f t="shared" si="122"/>
        <v>0</v>
      </c>
      <c r="AS22" s="13">
        <f t="shared" si="138"/>
        <v>0</v>
      </c>
      <c r="AT22" s="30">
        <f t="shared" si="122"/>
        <v>0</v>
      </c>
      <c r="AU22" s="13">
        <f t="shared" si="139"/>
        <v>0</v>
      </c>
      <c r="AV22" s="30">
        <f t="shared" si="122"/>
        <v>0</v>
      </c>
      <c r="AW22" s="13">
        <f t="shared" si="140"/>
        <v>0</v>
      </c>
      <c r="AX22" s="30">
        <f t="shared" si="122"/>
        <v>0</v>
      </c>
      <c r="AY22" s="13">
        <f t="shared" si="141"/>
        <v>0</v>
      </c>
      <c r="AZ22" s="30">
        <f t="shared" si="122"/>
        <v>0</v>
      </c>
      <c r="BA22" s="13">
        <f t="shared" si="142"/>
        <v>0</v>
      </c>
      <c r="BB22" s="30">
        <f t="shared" si="122"/>
        <v>0</v>
      </c>
      <c r="BC22" s="13">
        <f t="shared" si="143"/>
        <v>0</v>
      </c>
      <c r="BD22" s="30">
        <f t="shared" si="122"/>
        <v>0</v>
      </c>
      <c r="BE22" s="13">
        <f t="shared" si="144"/>
        <v>0</v>
      </c>
      <c r="BF22" s="30">
        <f t="shared" si="122"/>
        <v>0</v>
      </c>
      <c r="BG22" s="13">
        <f t="shared" si="145"/>
        <v>0</v>
      </c>
      <c r="BH22" s="30">
        <f t="shared" si="122"/>
        <v>0</v>
      </c>
      <c r="BI22" s="13">
        <f t="shared" si="146"/>
        <v>0</v>
      </c>
      <c r="BJ22" s="30">
        <f t="shared" si="122"/>
        <v>0</v>
      </c>
      <c r="BK22" s="13">
        <f t="shared" si="147"/>
        <v>0</v>
      </c>
      <c r="BL22" s="30">
        <f t="shared" si="122"/>
        <v>0</v>
      </c>
      <c r="BM22" s="13">
        <f t="shared" si="148"/>
        <v>0</v>
      </c>
      <c r="BN22" s="30">
        <f t="shared" si="122"/>
        <v>0</v>
      </c>
      <c r="BO22" s="13">
        <f t="shared" si="149"/>
        <v>0</v>
      </c>
      <c r="BP22" s="30">
        <f t="shared" si="122"/>
        <v>0</v>
      </c>
      <c r="BQ22" s="13">
        <f t="shared" si="150"/>
        <v>0</v>
      </c>
      <c r="BR22" s="30">
        <f t="shared" si="152"/>
        <v>0</v>
      </c>
      <c r="BS22" s="13">
        <f t="shared" si="151"/>
        <v>0</v>
      </c>
      <c r="BT22" s="30">
        <f t="shared" si="152"/>
        <v>0</v>
      </c>
      <c r="BU22" s="13">
        <f t="shared" si="153"/>
        <v>0</v>
      </c>
      <c r="BV22" s="30">
        <f t="shared" si="152"/>
        <v>0</v>
      </c>
      <c r="BW22" s="13">
        <f t="shared" si="154"/>
        <v>0</v>
      </c>
      <c r="BX22" s="30">
        <f t="shared" si="152"/>
        <v>0</v>
      </c>
      <c r="BY22" s="13">
        <f t="shared" si="155"/>
        <v>0</v>
      </c>
    </row>
    <row r="23" spans="1:77" x14ac:dyDescent="0.25">
      <c r="A23" s="48" t="s">
        <v>74</v>
      </c>
      <c r="B23" s="28"/>
      <c r="C23" s="13">
        <f t="shared" si="156"/>
        <v>0</v>
      </c>
      <c r="D23" s="30">
        <f t="shared" si="117"/>
        <v>0</v>
      </c>
      <c r="E23" s="13">
        <f t="shared" si="118"/>
        <v>0</v>
      </c>
      <c r="F23" s="30">
        <f t="shared" si="117"/>
        <v>0</v>
      </c>
      <c r="G23" s="13">
        <f t="shared" si="119"/>
        <v>0</v>
      </c>
      <c r="H23" s="30">
        <f t="shared" si="117"/>
        <v>0</v>
      </c>
      <c r="I23" s="13">
        <f t="shared" si="120"/>
        <v>0</v>
      </c>
      <c r="J23" s="30">
        <f t="shared" si="117"/>
        <v>0</v>
      </c>
      <c r="K23" s="13">
        <f t="shared" si="156"/>
        <v>0</v>
      </c>
      <c r="L23" s="30">
        <f t="shared" si="117"/>
        <v>0</v>
      </c>
      <c r="M23" s="13">
        <f t="shared" si="121"/>
        <v>0</v>
      </c>
      <c r="N23" s="30">
        <f t="shared" si="122"/>
        <v>0</v>
      </c>
      <c r="O23" s="13">
        <f t="shared" si="123"/>
        <v>0</v>
      </c>
      <c r="P23" s="30">
        <f t="shared" si="122"/>
        <v>0</v>
      </c>
      <c r="Q23" s="13">
        <f t="shared" si="124"/>
        <v>0</v>
      </c>
      <c r="R23" s="30">
        <f t="shared" si="122"/>
        <v>0</v>
      </c>
      <c r="S23" s="13">
        <f t="shared" si="125"/>
        <v>0</v>
      </c>
      <c r="T23" s="30">
        <f t="shared" si="117"/>
        <v>0</v>
      </c>
      <c r="U23" s="13">
        <f t="shared" si="126"/>
        <v>0</v>
      </c>
      <c r="V23" s="30">
        <f t="shared" si="117"/>
        <v>0</v>
      </c>
      <c r="W23" s="13">
        <f t="shared" si="127"/>
        <v>0</v>
      </c>
      <c r="X23" s="30">
        <f t="shared" si="122"/>
        <v>0</v>
      </c>
      <c r="Y23" s="13">
        <f t="shared" si="128"/>
        <v>0</v>
      </c>
      <c r="Z23" s="30">
        <f t="shared" si="117"/>
        <v>0</v>
      </c>
      <c r="AA23" s="13">
        <f t="shared" si="129"/>
        <v>0</v>
      </c>
      <c r="AB23" s="30">
        <f t="shared" si="122"/>
        <v>0</v>
      </c>
      <c r="AC23" s="13">
        <f t="shared" si="130"/>
        <v>0</v>
      </c>
      <c r="AD23" s="30">
        <f t="shared" si="122"/>
        <v>0</v>
      </c>
      <c r="AE23" s="13">
        <f t="shared" si="131"/>
        <v>0</v>
      </c>
      <c r="AF23" s="30">
        <f t="shared" si="122"/>
        <v>0</v>
      </c>
      <c r="AG23" s="13">
        <f t="shared" si="132"/>
        <v>0</v>
      </c>
      <c r="AH23" s="30">
        <f t="shared" si="122"/>
        <v>0</v>
      </c>
      <c r="AI23" s="13">
        <f t="shared" si="133"/>
        <v>0</v>
      </c>
      <c r="AJ23" s="30">
        <f t="shared" si="122"/>
        <v>0</v>
      </c>
      <c r="AK23" s="13">
        <f t="shared" si="134"/>
        <v>0</v>
      </c>
      <c r="AL23" s="30">
        <f t="shared" si="122"/>
        <v>0</v>
      </c>
      <c r="AM23" s="13">
        <f t="shared" si="135"/>
        <v>0</v>
      </c>
      <c r="AN23" s="30">
        <f t="shared" si="122"/>
        <v>0</v>
      </c>
      <c r="AO23" s="13">
        <f t="shared" si="136"/>
        <v>0</v>
      </c>
      <c r="AP23" s="30">
        <f t="shared" si="122"/>
        <v>0</v>
      </c>
      <c r="AQ23" s="13">
        <f t="shared" si="137"/>
        <v>0</v>
      </c>
      <c r="AR23" s="30">
        <f t="shared" si="122"/>
        <v>0</v>
      </c>
      <c r="AS23" s="13">
        <f t="shared" si="138"/>
        <v>0</v>
      </c>
      <c r="AT23" s="30">
        <f t="shared" si="122"/>
        <v>0</v>
      </c>
      <c r="AU23" s="13">
        <f t="shared" si="139"/>
        <v>0</v>
      </c>
      <c r="AV23" s="30">
        <f t="shared" si="122"/>
        <v>0</v>
      </c>
      <c r="AW23" s="13">
        <f t="shared" si="140"/>
        <v>0</v>
      </c>
      <c r="AX23" s="30">
        <f t="shared" si="122"/>
        <v>0</v>
      </c>
      <c r="AY23" s="13">
        <f t="shared" si="141"/>
        <v>0</v>
      </c>
      <c r="AZ23" s="30">
        <f t="shared" si="122"/>
        <v>0</v>
      </c>
      <c r="BA23" s="13">
        <f t="shared" si="142"/>
        <v>0</v>
      </c>
      <c r="BB23" s="30">
        <f t="shared" si="122"/>
        <v>0</v>
      </c>
      <c r="BC23" s="13">
        <f t="shared" si="143"/>
        <v>0</v>
      </c>
      <c r="BD23" s="30">
        <f t="shared" si="122"/>
        <v>0</v>
      </c>
      <c r="BE23" s="13">
        <f t="shared" si="144"/>
        <v>0</v>
      </c>
      <c r="BF23" s="30">
        <f t="shared" si="122"/>
        <v>0</v>
      </c>
      <c r="BG23" s="13">
        <f t="shared" si="145"/>
        <v>0</v>
      </c>
      <c r="BH23" s="30">
        <f t="shared" si="122"/>
        <v>0</v>
      </c>
      <c r="BI23" s="13">
        <f t="shared" si="146"/>
        <v>0</v>
      </c>
      <c r="BJ23" s="30">
        <f t="shared" si="122"/>
        <v>0</v>
      </c>
      <c r="BK23" s="13">
        <f t="shared" si="147"/>
        <v>0</v>
      </c>
      <c r="BL23" s="30">
        <f t="shared" si="122"/>
        <v>0</v>
      </c>
      <c r="BM23" s="13">
        <f t="shared" si="148"/>
        <v>0</v>
      </c>
      <c r="BN23" s="30">
        <f t="shared" si="122"/>
        <v>0</v>
      </c>
      <c r="BO23" s="13">
        <f t="shared" si="149"/>
        <v>0</v>
      </c>
      <c r="BP23" s="30">
        <f t="shared" si="122"/>
        <v>0</v>
      </c>
      <c r="BQ23" s="13">
        <f t="shared" si="150"/>
        <v>0</v>
      </c>
      <c r="BR23" s="30">
        <f t="shared" si="152"/>
        <v>0</v>
      </c>
      <c r="BS23" s="13">
        <f t="shared" si="151"/>
        <v>0</v>
      </c>
      <c r="BT23" s="30">
        <f t="shared" si="152"/>
        <v>0</v>
      </c>
      <c r="BU23" s="13">
        <f t="shared" si="153"/>
        <v>0</v>
      </c>
      <c r="BV23" s="30">
        <f t="shared" si="152"/>
        <v>0</v>
      </c>
      <c r="BW23" s="13">
        <f t="shared" si="154"/>
        <v>0</v>
      </c>
      <c r="BX23" s="30">
        <f t="shared" si="152"/>
        <v>0</v>
      </c>
      <c r="BY23" s="13">
        <f t="shared" si="155"/>
        <v>0</v>
      </c>
    </row>
    <row r="24" spans="1:77" x14ac:dyDescent="0.25">
      <c r="A24" s="44" t="s">
        <v>75</v>
      </c>
      <c r="B24" s="50" t="s">
        <v>66</v>
      </c>
      <c r="C24" s="3" t="s">
        <v>58</v>
      </c>
      <c r="D24" s="50" t="s">
        <v>66</v>
      </c>
      <c r="E24" s="3" t="s">
        <v>58</v>
      </c>
      <c r="F24" s="50" t="s">
        <v>66</v>
      </c>
      <c r="G24" s="3" t="s">
        <v>58</v>
      </c>
      <c r="H24" s="50" t="s">
        <v>66</v>
      </c>
      <c r="I24" s="3" t="s">
        <v>58</v>
      </c>
      <c r="J24" s="50" t="s">
        <v>66</v>
      </c>
      <c r="K24" s="3" t="s">
        <v>58</v>
      </c>
      <c r="L24" s="50" t="s">
        <v>66</v>
      </c>
      <c r="M24" s="3" t="s">
        <v>58</v>
      </c>
      <c r="N24" s="50" t="s">
        <v>66</v>
      </c>
      <c r="O24" s="3" t="s">
        <v>58</v>
      </c>
      <c r="P24" s="50" t="s">
        <v>66</v>
      </c>
      <c r="Q24" s="3" t="s">
        <v>58</v>
      </c>
      <c r="R24" s="50" t="s">
        <v>66</v>
      </c>
      <c r="S24" s="3" t="s">
        <v>58</v>
      </c>
      <c r="T24" s="50" t="s">
        <v>66</v>
      </c>
      <c r="U24" s="3" t="s">
        <v>58</v>
      </c>
      <c r="V24" s="50" t="s">
        <v>66</v>
      </c>
      <c r="W24" s="3" t="s">
        <v>58</v>
      </c>
      <c r="X24" s="50" t="s">
        <v>66</v>
      </c>
      <c r="Y24" s="3" t="s">
        <v>58</v>
      </c>
      <c r="Z24" s="50" t="s">
        <v>66</v>
      </c>
      <c r="AA24" s="3" t="s">
        <v>58</v>
      </c>
      <c r="AB24" s="50" t="s">
        <v>66</v>
      </c>
      <c r="AC24" s="3" t="s">
        <v>58</v>
      </c>
      <c r="AD24" s="50" t="s">
        <v>66</v>
      </c>
      <c r="AE24" s="3" t="s">
        <v>58</v>
      </c>
      <c r="AF24" s="50" t="s">
        <v>66</v>
      </c>
      <c r="AG24" s="3" t="s">
        <v>58</v>
      </c>
      <c r="AH24" s="50" t="s">
        <v>66</v>
      </c>
      <c r="AI24" s="3" t="s">
        <v>58</v>
      </c>
      <c r="AJ24" s="50" t="s">
        <v>66</v>
      </c>
      <c r="AK24" s="3" t="s">
        <v>58</v>
      </c>
      <c r="AL24" s="50" t="s">
        <v>66</v>
      </c>
      <c r="AM24" s="3" t="s">
        <v>58</v>
      </c>
      <c r="AN24" s="50" t="s">
        <v>66</v>
      </c>
      <c r="AO24" s="3" t="s">
        <v>58</v>
      </c>
      <c r="AP24" s="50" t="s">
        <v>66</v>
      </c>
      <c r="AQ24" s="3" t="s">
        <v>58</v>
      </c>
      <c r="AR24" s="50" t="s">
        <v>66</v>
      </c>
      <c r="AS24" s="3" t="s">
        <v>58</v>
      </c>
      <c r="AT24" s="50" t="s">
        <v>66</v>
      </c>
      <c r="AU24" s="3" t="s">
        <v>58</v>
      </c>
      <c r="AV24" s="50" t="s">
        <v>66</v>
      </c>
      <c r="AW24" s="3" t="s">
        <v>58</v>
      </c>
      <c r="AX24" s="50" t="s">
        <v>66</v>
      </c>
      <c r="AY24" s="3" t="s">
        <v>58</v>
      </c>
      <c r="AZ24" s="50" t="s">
        <v>66</v>
      </c>
      <c r="BA24" s="3" t="s">
        <v>58</v>
      </c>
      <c r="BB24" s="50" t="s">
        <v>66</v>
      </c>
      <c r="BC24" s="3" t="s">
        <v>58</v>
      </c>
      <c r="BD24" s="50" t="s">
        <v>66</v>
      </c>
      <c r="BE24" s="3" t="s">
        <v>58</v>
      </c>
      <c r="BF24" s="50" t="s">
        <v>66</v>
      </c>
      <c r="BG24" s="3" t="s">
        <v>58</v>
      </c>
      <c r="BH24" s="50" t="s">
        <v>66</v>
      </c>
      <c r="BI24" s="3" t="s">
        <v>58</v>
      </c>
      <c r="BJ24" s="50" t="s">
        <v>66</v>
      </c>
      <c r="BK24" s="3" t="s">
        <v>58</v>
      </c>
      <c r="BL24" s="50" t="s">
        <v>66</v>
      </c>
      <c r="BM24" s="3" t="s">
        <v>58</v>
      </c>
      <c r="BN24" s="50" t="s">
        <v>66</v>
      </c>
      <c r="BO24" s="3" t="s">
        <v>58</v>
      </c>
      <c r="BP24" s="50" t="s">
        <v>66</v>
      </c>
      <c r="BQ24" s="3" t="s">
        <v>58</v>
      </c>
      <c r="BR24" s="50" t="s">
        <v>66</v>
      </c>
      <c r="BS24" s="3" t="s">
        <v>58</v>
      </c>
      <c r="BT24" s="50" t="s">
        <v>66</v>
      </c>
      <c r="BU24" s="3" t="s">
        <v>58</v>
      </c>
      <c r="BV24" s="50" t="s">
        <v>66</v>
      </c>
      <c r="BW24" s="3" t="s">
        <v>58</v>
      </c>
      <c r="BX24" s="50" t="s">
        <v>66</v>
      </c>
      <c r="BY24" s="3" t="s">
        <v>58</v>
      </c>
    </row>
    <row r="25" spans="1:77" x14ac:dyDescent="0.25">
      <c r="A25" s="48" t="s">
        <v>76</v>
      </c>
      <c r="B25" s="28">
        <v>0.1111</v>
      </c>
      <c r="C25" s="13">
        <f t="shared" ref="C25:K31" si="157">ROUND(B$8*B25,2)</f>
        <v>120.92</v>
      </c>
      <c r="D25" s="30">
        <f t="shared" ref="D25:Z31" si="158">$B25</f>
        <v>0.1111</v>
      </c>
      <c r="E25" s="13">
        <f t="shared" ref="E25:E31" si="159">ROUND(D$8*D25,2)</f>
        <v>60.46</v>
      </c>
      <c r="F25" s="30">
        <f t="shared" si="158"/>
        <v>0.1111</v>
      </c>
      <c r="G25" s="13">
        <f t="shared" ref="G25:G31" si="160">ROUND(F$8*F25,2)</f>
        <v>100.76</v>
      </c>
      <c r="H25" s="30">
        <f t="shared" si="158"/>
        <v>0.1111</v>
      </c>
      <c r="I25" s="13">
        <f t="shared" ref="I25:I31" si="161">ROUND(H$8*H25,2)</f>
        <v>80.61</v>
      </c>
      <c r="J25" s="30">
        <f t="shared" si="158"/>
        <v>0.1111</v>
      </c>
      <c r="K25" s="13">
        <f t="shared" si="157"/>
        <v>60.46</v>
      </c>
      <c r="L25" s="30">
        <f t="shared" si="158"/>
        <v>0.1111</v>
      </c>
      <c r="M25" s="13">
        <f t="shared" ref="M25:M31" si="162">ROUND(L$8*L25,2)</f>
        <v>60.46</v>
      </c>
      <c r="N25" s="30">
        <f t="shared" ref="N25:BR31" si="163">$B25</f>
        <v>0.1111</v>
      </c>
      <c r="O25" s="13">
        <f t="shared" ref="O25:O31" si="164">ROUND(N$8*N25,2)</f>
        <v>60.46</v>
      </c>
      <c r="P25" s="30">
        <f t="shared" si="163"/>
        <v>0.1111</v>
      </c>
      <c r="Q25" s="13">
        <f t="shared" ref="Q25:Q31" si="165">ROUND(P$8*P25,2)</f>
        <v>60.46</v>
      </c>
      <c r="R25" s="30">
        <f t="shared" si="163"/>
        <v>0.1111</v>
      </c>
      <c r="S25" s="13">
        <f t="shared" ref="S25:S31" si="166">ROUND(R$8*R25,2)</f>
        <v>60.46</v>
      </c>
      <c r="T25" s="30">
        <f t="shared" si="158"/>
        <v>0.1111</v>
      </c>
      <c r="U25" s="13">
        <f t="shared" ref="U25:U31" si="167">ROUND(T$8*T25,2)</f>
        <v>60.46</v>
      </c>
      <c r="V25" s="30">
        <f t="shared" si="158"/>
        <v>0.1111</v>
      </c>
      <c r="W25" s="13">
        <f t="shared" ref="W25:W31" si="168">ROUND(V$8*V25,2)</f>
        <v>60.46</v>
      </c>
      <c r="X25" s="30">
        <f t="shared" si="163"/>
        <v>0.1111</v>
      </c>
      <c r="Y25" s="13">
        <f t="shared" ref="Y25:Y31" si="169">ROUND(X$8*X25,2)</f>
        <v>60.46</v>
      </c>
      <c r="Z25" s="30">
        <f t="shared" si="158"/>
        <v>0.1111</v>
      </c>
      <c r="AA25" s="13">
        <f t="shared" ref="AA25:AA31" si="170">ROUND(Z$8*Z25,2)</f>
        <v>60.46</v>
      </c>
      <c r="AB25" s="30">
        <f t="shared" si="163"/>
        <v>0.1111</v>
      </c>
      <c r="AC25" s="13">
        <f t="shared" ref="AC25:AC31" si="171">ROUND(AB$8*AB25,2)</f>
        <v>60.46</v>
      </c>
      <c r="AD25" s="30">
        <f t="shared" si="163"/>
        <v>0.1111</v>
      </c>
      <c r="AE25" s="13">
        <f t="shared" ref="AE25:AE31" si="172">ROUND(AD$8*AD25,2)</f>
        <v>60.46</v>
      </c>
      <c r="AF25" s="30">
        <f t="shared" si="163"/>
        <v>0.1111</v>
      </c>
      <c r="AG25" s="13">
        <f t="shared" ref="AG25:AG31" si="173">ROUND(AF$8*AF25,2)</f>
        <v>60.46</v>
      </c>
      <c r="AH25" s="30">
        <f t="shared" si="163"/>
        <v>0.1111</v>
      </c>
      <c r="AI25" s="13">
        <f t="shared" ref="AI25:AI31" si="174">ROUND(AH$8*AH25,2)</f>
        <v>80.61</v>
      </c>
      <c r="AJ25" s="30">
        <f t="shared" si="163"/>
        <v>0.1111</v>
      </c>
      <c r="AK25" s="13">
        <f t="shared" ref="AK25:AK31" si="175">ROUND(AJ$8*AJ25,2)</f>
        <v>60.46</v>
      </c>
      <c r="AL25" s="30">
        <f t="shared" si="163"/>
        <v>0.1111</v>
      </c>
      <c r="AM25" s="13">
        <f t="shared" ref="AM25:AM31" si="176">ROUND(AL$8*AL25,2)</f>
        <v>60.46</v>
      </c>
      <c r="AN25" s="30">
        <f t="shared" si="163"/>
        <v>0.1111</v>
      </c>
      <c r="AO25" s="13">
        <f t="shared" ref="AO25:AO31" si="177">ROUND(AN$8*AN25,2)</f>
        <v>100.76</v>
      </c>
      <c r="AP25" s="30">
        <f t="shared" si="163"/>
        <v>0.1111</v>
      </c>
      <c r="AQ25" s="13">
        <f t="shared" ref="AQ25:AQ31" si="178">ROUND(AP$8*AP25,2)</f>
        <v>60.46</v>
      </c>
      <c r="AR25" s="30">
        <f t="shared" si="163"/>
        <v>0.1111</v>
      </c>
      <c r="AS25" s="13">
        <f t="shared" ref="AS25:AS31" si="179">ROUND(AR$8*AR25,2)</f>
        <v>80.61</v>
      </c>
      <c r="AT25" s="30">
        <f t="shared" si="163"/>
        <v>0.1111</v>
      </c>
      <c r="AU25" s="13">
        <f t="shared" ref="AU25:AU31" si="180">ROUND(AT$8*AT25,2)</f>
        <v>60.46</v>
      </c>
      <c r="AV25" s="30">
        <f t="shared" si="163"/>
        <v>0.1111</v>
      </c>
      <c r="AW25" s="13">
        <f t="shared" ref="AW25:AW31" si="181">ROUND(AV$8*AV25,2)</f>
        <v>60.46</v>
      </c>
      <c r="AX25" s="30">
        <f t="shared" si="163"/>
        <v>0.1111</v>
      </c>
      <c r="AY25" s="13">
        <f t="shared" ref="AY25:AY31" si="182">ROUND(AX$8*AX25,2)</f>
        <v>60.46</v>
      </c>
      <c r="AZ25" s="30">
        <f t="shared" si="163"/>
        <v>0.1111</v>
      </c>
      <c r="BA25" s="13">
        <f t="shared" ref="BA25:BA31" si="183">ROUND(AZ$8*AZ25,2)</f>
        <v>60.46</v>
      </c>
      <c r="BB25" s="30">
        <f t="shared" si="163"/>
        <v>0.1111</v>
      </c>
      <c r="BC25" s="13">
        <f t="shared" ref="BC25:BC31" si="184">ROUND(BB$8*BB25,2)</f>
        <v>80.61</v>
      </c>
      <c r="BD25" s="30">
        <f t="shared" si="163"/>
        <v>0.1111</v>
      </c>
      <c r="BE25" s="13">
        <f t="shared" ref="BE25:BE31" si="185">ROUND(BD$8*BD25,2)</f>
        <v>60.46</v>
      </c>
      <c r="BF25" s="30">
        <f t="shared" si="163"/>
        <v>0.1111</v>
      </c>
      <c r="BG25" s="13">
        <f t="shared" ref="BG25:BG31" si="186">ROUND(BF$8*BF25,2)</f>
        <v>60.46</v>
      </c>
      <c r="BH25" s="30">
        <f t="shared" si="163"/>
        <v>0.1111</v>
      </c>
      <c r="BI25" s="13">
        <f t="shared" ref="BI25:BI31" si="187">ROUND(BH$8*BH25,2)</f>
        <v>80.61</v>
      </c>
      <c r="BJ25" s="30">
        <f t="shared" si="163"/>
        <v>0.1111</v>
      </c>
      <c r="BK25" s="13">
        <f t="shared" ref="BK25:BK31" si="188">ROUND(BJ$8*BJ25,2)</f>
        <v>60.46</v>
      </c>
      <c r="BL25" s="30">
        <f t="shared" si="163"/>
        <v>0.1111</v>
      </c>
      <c r="BM25" s="13">
        <f t="shared" ref="BM25:BM31" si="189">ROUND(BL$8*BL25,2)</f>
        <v>60.46</v>
      </c>
      <c r="BN25" s="30">
        <f t="shared" si="163"/>
        <v>0.1111</v>
      </c>
      <c r="BO25" s="13">
        <f t="shared" ref="BO25:BO31" si="190">ROUND(BN$8*BN25,2)</f>
        <v>80.61</v>
      </c>
      <c r="BP25" s="30">
        <f t="shared" si="163"/>
        <v>0.1111</v>
      </c>
      <c r="BQ25" s="13">
        <f t="shared" ref="BQ25:BQ31" si="191">ROUND(BP$8*BP25,2)</f>
        <v>60.46</v>
      </c>
      <c r="BR25" s="30">
        <f t="shared" si="163"/>
        <v>0.1111</v>
      </c>
      <c r="BS25" s="13">
        <f t="shared" ref="BS25:BS31" si="192">ROUND(BR$8*BR25,2)</f>
        <v>60.46</v>
      </c>
      <c r="BT25" s="30">
        <f t="shared" ref="BR25:BX31" si="193">$B25</f>
        <v>0.1111</v>
      </c>
      <c r="BU25" s="13">
        <f t="shared" ref="BU25:BU31" si="194">ROUND(BT$8*BT25,2)</f>
        <v>80.61</v>
      </c>
      <c r="BV25" s="30">
        <f t="shared" si="193"/>
        <v>0.1111</v>
      </c>
      <c r="BW25" s="13">
        <f t="shared" ref="BW25:BW31" si="195">ROUND(BV$8*BV25,2)</f>
        <v>60.46</v>
      </c>
      <c r="BX25" s="30">
        <f t="shared" si="193"/>
        <v>0.1111</v>
      </c>
      <c r="BY25" s="13">
        <f t="shared" ref="BY25:BY31" si="196">ROUND(BX$8*BX25,2)</f>
        <v>60.46</v>
      </c>
    </row>
    <row r="26" spans="1:77" x14ac:dyDescent="0.25">
      <c r="A26" s="48" t="s">
        <v>77</v>
      </c>
      <c r="B26" s="68"/>
      <c r="C26" s="13">
        <f t="shared" si="157"/>
        <v>0</v>
      </c>
      <c r="D26" s="69">
        <f t="shared" si="158"/>
        <v>0</v>
      </c>
      <c r="E26" s="13">
        <f t="shared" si="159"/>
        <v>0</v>
      </c>
      <c r="F26" s="69">
        <f t="shared" si="158"/>
        <v>0</v>
      </c>
      <c r="G26" s="13">
        <f t="shared" si="160"/>
        <v>0</v>
      </c>
      <c r="H26" s="69">
        <f t="shared" si="158"/>
        <v>0</v>
      </c>
      <c r="I26" s="13">
        <f t="shared" si="161"/>
        <v>0</v>
      </c>
      <c r="J26" s="69">
        <f t="shared" si="158"/>
        <v>0</v>
      </c>
      <c r="K26" s="13">
        <f t="shared" si="157"/>
        <v>0</v>
      </c>
      <c r="L26" s="69">
        <f t="shared" si="158"/>
        <v>0</v>
      </c>
      <c r="M26" s="13">
        <f t="shared" si="162"/>
        <v>0</v>
      </c>
      <c r="N26" s="69">
        <f t="shared" si="163"/>
        <v>0</v>
      </c>
      <c r="O26" s="13">
        <f t="shared" si="164"/>
        <v>0</v>
      </c>
      <c r="P26" s="69">
        <f t="shared" si="163"/>
        <v>0</v>
      </c>
      <c r="Q26" s="13">
        <f t="shared" si="165"/>
        <v>0</v>
      </c>
      <c r="R26" s="69">
        <f t="shared" si="163"/>
        <v>0</v>
      </c>
      <c r="S26" s="13">
        <f t="shared" si="166"/>
        <v>0</v>
      </c>
      <c r="T26" s="69">
        <f t="shared" si="158"/>
        <v>0</v>
      </c>
      <c r="U26" s="13">
        <f t="shared" si="167"/>
        <v>0</v>
      </c>
      <c r="V26" s="69">
        <f t="shared" si="158"/>
        <v>0</v>
      </c>
      <c r="W26" s="13">
        <f t="shared" si="168"/>
        <v>0</v>
      </c>
      <c r="X26" s="69">
        <f t="shared" si="163"/>
        <v>0</v>
      </c>
      <c r="Y26" s="13">
        <f t="shared" si="169"/>
        <v>0</v>
      </c>
      <c r="Z26" s="69">
        <f t="shared" si="158"/>
        <v>0</v>
      </c>
      <c r="AA26" s="13">
        <f t="shared" si="170"/>
        <v>0</v>
      </c>
      <c r="AB26" s="69">
        <f t="shared" si="163"/>
        <v>0</v>
      </c>
      <c r="AC26" s="13">
        <f t="shared" si="171"/>
        <v>0</v>
      </c>
      <c r="AD26" s="69">
        <f t="shared" si="163"/>
        <v>0</v>
      </c>
      <c r="AE26" s="13">
        <f t="shared" si="172"/>
        <v>0</v>
      </c>
      <c r="AF26" s="69">
        <f t="shared" si="163"/>
        <v>0</v>
      </c>
      <c r="AG26" s="13">
        <f t="shared" si="173"/>
        <v>0</v>
      </c>
      <c r="AH26" s="69">
        <f t="shared" si="163"/>
        <v>0</v>
      </c>
      <c r="AI26" s="13">
        <f t="shared" si="174"/>
        <v>0</v>
      </c>
      <c r="AJ26" s="69">
        <f t="shared" si="163"/>
        <v>0</v>
      </c>
      <c r="AK26" s="13">
        <f t="shared" si="175"/>
        <v>0</v>
      </c>
      <c r="AL26" s="69">
        <f t="shared" si="163"/>
        <v>0</v>
      </c>
      <c r="AM26" s="13">
        <f t="shared" si="176"/>
        <v>0</v>
      </c>
      <c r="AN26" s="69">
        <f t="shared" si="163"/>
        <v>0</v>
      </c>
      <c r="AO26" s="13">
        <f t="shared" si="177"/>
        <v>0</v>
      </c>
      <c r="AP26" s="69">
        <f t="shared" si="163"/>
        <v>0</v>
      </c>
      <c r="AQ26" s="13">
        <f t="shared" si="178"/>
        <v>0</v>
      </c>
      <c r="AR26" s="69">
        <f t="shared" si="163"/>
        <v>0</v>
      </c>
      <c r="AS26" s="13">
        <f t="shared" si="179"/>
        <v>0</v>
      </c>
      <c r="AT26" s="69">
        <f t="shared" si="163"/>
        <v>0</v>
      </c>
      <c r="AU26" s="13">
        <f t="shared" si="180"/>
        <v>0</v>
      </c>
      <c r="AV26" s="69">
        <f t="shared" si="163"/>
        <v>0</v>
      </c>
      <c r="AW26" s="13">
        <f t="shared" si="181"/>
        <v>0</v>
      </c>
      <c r="AX26" s="69">
        <f t="shared" si="163"/>
        <v>0</v>
      </c>
      <c r="AY26" s="13">
        <f t="shared" si="182"/>
        <v>0</v>
      </c>
      <c r="AZ26" s="69">
        <f t="shared" si="163"/>
        <v>0</v>
      </c>
      <c r="BA26" s="13">
        <f t="shared" si="183"/>
        <v>0</v>
      </c>
      <c r="BB26" s="69">
        <f t="shared" si="163"/>
        <v>0</v>
      </c>
      <c r="BC26" s="13">
        <f t="shared" si="184"/>
        <v>0</v>
      </c>
      <c r="BD26" s="69">
        <f t="shared" si="163"/>
        <v>0</v>
      </c>
      <c r="BE26" s="13">
        <f t="shared" si="185"/>
        <v>0</v>
      </c>
      <c r="BF26" s="69">
        <f t="shared" si="163"/>
        <v>0</v>
      </c>
      <c r="BG26" s="13">
        <f t="shared" si="186"/>
        <v>0</v>
      </c>
      <c r="BH26" s="69">
        <f t="shared" si="163"/>
        <v>0</v>
      </c>
      <c r="BI26" s="13">
        <f t="shared" si="187"/>
        <v>0</v>
      </c>
      <c r="BJ26" s="69">
        <f t="shared" si="163"/>
        <v>0</v>
      </c>
      <c r="BK26" s="13">
        <f t="shared" si="188"/>
        <v>0</v>
      </c>
      <c r="BL26" s="69">
        <f t="shared" si="163"/>
        <v>0</v>
      </c>
      <c r="BM26" s="13">
        <f t="shared" si="189"/>
        <v>0</v>
      </c>
      <c r="BN26" s="69">
        <f t="shared" si="163"/>
        <v>0</v>
      </c>
      <c r="BO26" s="13">
        <f t="shared" si="190"/>
        <v>0</v>
      </c>
      <c r="BP26" s="69">
        <f t="shared" si="163"/>
        <v>0</v>
      </c>
      <c r="BQ26" s="13">
        <f t="shared" si="191"/>
        <v>0</v>
      </c>
      <c r="BR26" s="69">
        <f t="shared" si="193"/>
        <v>0</v>
      </c>
      <c r="BS26" s="13">
        <f t="shared" si="192"/>
        <v>0</v>
      </c>
      <c r="BT26" s="69">
        <f t="shared" si="193"/>
        <v>0</v>
      </c>
      <c r="BU26" s="13">
        <f t="shared" si="194"/>
        <v>0</v>
      </c>
      <c r="BV26" s="69">
        <f t="shared" si="193"/>
        <v>0</v>
      </c>
      <c r="BW26" s="13">
        <f t="shared" si="195"/>
        <v>0</v>
      </c>
      <c r="BX26" s="69">
        <f t="shared" si="193"/>
        <v>0</v>
      </c>
      <c r="BY26" s="13">
        <f t="shared" si="196"/>
        <v>0</v>
      </c>
    </row>
    <row r="27" spans="1:77" x14ac:dyDescent="0.25">
      <c r="A27" s="48" t="s">
        <v>78</v>
      </c>
      <c r="B27" s="68"/>
      <c r="C27" s="13">
        <f t="shared" si="157"/>
        <v>0</v>
      </c>
      <c r="D27" s="69">
        <f t="shared" si="158"/>
        <v>0</v>
      </c>
      <c r="E27" s="13">
        <f t="shared" si="159"/>
        <v>0</v>
      </c>
      <c r="F27" s="69">
        <f t="shared" si="158"/>
        <v>0</v>
      </c>
      <c r="G27" s="13">
        <f t="shared" si="160"/>
        <v>0</v>
      </c>
      <c r="H27" s="69">
        <f t="shared" si="158"/>
        <v>0</v>
      </c>
      <c r="I27" s="13">
        <f t="shared" si="161"/>
        <v>0</v>
      </c>
      <c r="J27" s="69">
        <f t="shared" si="158"/>
        <v>0</v>
      </c>
      <c r="K27" s="13">
        <f t="shared" si="157"/>
        <v>0</v>
      </c>
      <c r="L27" s="69">
        <f t="shared" si="158"/>
        <v>0</v>
      </c>
      <c r="M27" s="13">
        <f t="shared" si="162"/>
        <v>0</v>
      </c>
      <c r="N27" s="69">
        <f t="shared" si="163"/>
        <v>0</v>
      </c>
      <c r="O27" s="13">
        <f t="shared" si="164"/>
        <v>0</v>
      </c>
      <c r="P27" s="69">
        <f t="shared" si="163"/>
        <v>0</v>
      </c>
      <c r="Q27" s="13">
        <f t="shared" si="165"/>
        <v>0</v>
      </c>
      <c r="R27" s="69">
        <f t="shared" si="163"/>
        <v>0</v>
      </c>
      <c r="S27" s="13">
        <f t="shared" si="166"/>
        <v>0</v>
      </c>
      <c r="T27" s="69">
        <f t="shared" si="158"/>
        <v>0</v>
      </c>
      <c r="U27" s="13">
        <f t="shared" si="167"/>
        <v>0</v>
      </c>
      <c r="V27" s="69">
        <f t="shared" si="158"/>
        <v>0</v>
      </c>
      <c r="W27" s="13">
        <f t="shared" si="168"/>
        <v>0</v>
      </c>
      <c r="X27" s="69">
        <f t="shared" si="163"/>
        <v>0</v>
      </c>
      <c r="Y27" s="13">
        <f t="shared" si="169"/>
        <v>0</v>
      </c>
      <c r="Z27" s="69">
        <f t="shared" si="158"/>
        <v>0</v>
      </c>
      <c r="AA27" s="13">
        <f t="shared" si="170"/>
        <v>0</v>
      </c>
      <c r="AB27" s="69">
        <f t="shared" si="163"/>
        <v>0</v>
      </c>
      <c r="AC27" s="13">
        <f t="shared" si="171"/>
        <v>0</v>
      </c>
      <c r="AD27" s="69">
        <f t="shared" si="163"/>
        <v>0</v>
      </c>
      <c r="AE27" s="13">
        <f t="shared" si="172"/>
        <v>0</v>
      </c>
      <c r="AF27" s="69">
        <f t="shared" si="163"/>
        <v>0</v>
      </c>
      <c r="AG27" s="13">
        <f t="shared" si="173"/>
        <v>0</v>
      </c>
      <c r="AH27" s="69">
        <f t="shared" si="163"/>
        <v>0</v>
      </c>
      <c r="AI27" s="13">
        <f t="shared" si="174"/>
        <v>0</v>
      </c>
      <c r="AJ27" s="69">
        <f t="shared" si="163"/>
        <v>0</v>
      </c>
      <c r="AK27" s="13">
        <f t="shared" si="175"/>
        <v>0</v>
      </c>
      <c r="AL27" s="69">
        <f t="shared" si="163"/>
        <v>0</v>
      </c>
      <c r="AM27" s="13">
        <f t="shared" si="176"/>
        <v>0</v>
      </c>
      <c r="AN27" s="69">
        <f t="shared" si="163"/>
        <v>0</v>
      </c>
      <c r="AO27" s="13">
        <f t="shared" si="177"/>
        <v>0</v>
      </c>
      <c r="AP27" s="69">
        <f t="shared" si="163"/>
        <v>0</v>
      </c>
      <c r="AQ27" s="13">
        <f t="shared" si="178"/>
        <v>0</v>
      </c>
      <c r="AR27" s="69">
        <f t="shared" si="163"/>
        <v>0</v>
      </c>
      <c r="AS27" s="13">
        <f t="shared" si="179"/>
        <v>0</v>
      </c>
      <c r="AT27" s="69">
        <f t="shared" si="163"/>
        <v>0</v>
      </c>
      <c r="AU27" s="13">
        <f t="shared" si="180"/>
        <v>0</v>
      </c>
      <c r="AV27" s="69">
        <f t="shared" si="163"/>
        <v>0</v>
      </c>
      <c r="AW27" s="13">
        <f t="shared" si="181"/>
        <v>0</v>
      </c>
      <c r="AX27" s="69">
        <f t="shared" si="163"/>
        <v>0</v>
      </c>
      <c r="AY27" s="13">
        <f t="shared" si="182"/>
        <v>0</v>
      </c>
      <c r="AZ27" s="69">
        <f t="shared" si="163"/>
        <v>0</v>
      </c>
      <c r="BA27" s="13">
        <f t="shared" si="183"/>
        <v>0</v>
      </c>
      <c r="BB27" s="69">
        <f t="shared" si="163"/>
        <v>0</v>
      </c>
      <c r="BC27" s="13">
        <f t="shared" si="184"/>
        <v>0</v>
      </c>
      <c r="BD27" s="69">
        <f t="shared" si="163"/>
        <v>0</v>
      </c>
      <c r="BE27" s="13">
        <f t="shared" si="185"/>
        <v>0</v>
      </c>
      <c r="BF27" s="69">
        <f t="shared" si="163"/>
        <v>0</v>
      </c>
      <c r="BG27" s="13">
        <f t="shared" si="186"/>
        <v>0</v>
      </c>
      <c r="BH27" s="69">
        <f t="shared" si="163"/>
        <v>0</v>
      </c>
      <c r="BI27" s="13">
        <f t="shared" si="187"/>
        <v>0</v>
      </c>
      <c r="BJ27" s="69">
        <f t="shared" si="163"/>
        <v>0</v>
      </c>
      <c r="BK27" s="13">
        <f t="shared" si="188"/>
        <v>0</v>
      </c>
      <c r="BL27" s="69">
        <f t="shared" si="163"/>
        <v>0</v>
      </c>
      <c r="BM27" s="13">
        <f t="shared" si="189"/>
        <v>0</v>
      </c>
      <c r="BN27" s="69">
        <f t="shared" si="163"/>
        <v>0</v>
      </c>
      <c r="BO27" s="13">
        <f t="shared" si="190"/>
        <v>0</v>
      </c>
      <c r="BP27" s="69">
        <f t="shared" si="163"/>
        <v>0</v>
      </c>
      <c r="BQ27" s="13">
        <f t="shared" si="191"/>
        <v>0</v>
      </c>
      <c r="BR27" s="69">
        <f t="shared" si="193"/>
        <v>0</v>
      </c>
      <c r="BS27" s="13">
        <f t="shared" si="192"/>
        <v>0</v>
      </c>
      <c r="BT27" s="69">
        <f t="shared" si="193"/>
        <v>0</v>
      </c>
      <c r="BU27" s="13">
        <f t="shared" si="194"/>
        <v>0</v>
      </c>
      <c r="BV27" s="69">
        <f t="shared" si="193"/>
        <v>0</v>
      </c>
      <c r="BW27" s="13">
        <f t="shared" si="195"/>
        <v>0</v>
      </c>
      <c r="BX27" s="69">
        <f t="shared" si="193"/>
        <v>0</v>
      </c>
      <c r="BY27" s="13">
        <f t="shared" si="196"/>
        <v>0</v>
      </c>
    </row>
    <row r="28" spans="1:77" x14ac:dyDescent="0.25">
      <c r="A28" s="48" t="s">
        <v>79</v>
      </c>
      <c r="B28" s="68"/>
      <c r="C28" s="13">
        <f t="shared" si="157"/>
        <v>0</v>
      </c>
      <c r="D28" s="69">
        <f t="shared" si="158"/>
        <v>0</v>
      </c>
      <c r="E28" s="13">
        <f t="shared" si="159"/>
        <v>0</v>
      </c>
      <c r="F28" s="69">
        <f t="shared" si="158"/>
        <v>0</v>
      </c>
      <c r="G28" s="13">
        <f t="shared" si="160"/>
        <v>0</v>
      </c>
      <c r="H28" s="69">
        <f t="shared" si="158"/>
        <v>0</v>
      </c>
      <c r="I28" s="13">
        <f t="shared" si="161"/>
        <v>0</v>
      </c>
      <c r="J28" s="69">
        <f t="shared" si="158"/>
        <v>0</v>
      </c>
      <c r="K28" s="13">
        <f t="shared" si="157"/>
        <v>0</v>
      </c>
      <c r="L28" s="69">
        <f t="shared" si="158"/>
        <v>0</v>
      </c>
      <c r="M28" s="13">
        <f t="shared" si="162"/>
        <v>0</v>
      </c>
      <c r="N28" s="69">
        <f t="shared" si="163"/>
        <v>0</v>
      </c>
      <c r="O28" s="13">
        <f t="shared" si="164"/>
        <v>0</v>
      </c>
      <c r="P28" s="69">
        <f t="shared" si="163"/>
        <v>0</v>
      </c>
      <c r="Q28" s="13">
        <f t="shared" si="165"/>
        <v>0</v>
      </c>
      <c r="R28" s="69">
        <f t="shared" si="163"/>
        <v>0</v>
      </c>
      <c r="S28" s="13">
        <f t="shared" si="166"/>
        <v>0</v>
      </c>
      <c r="T28" s="69">
        <f t="shared" si="158"/>
        <v>0</v>
      </c>
      <c r="U28" s="13">
        <f t="shared" si="167"/>
        <v>0</v>
      </c>
      <c r="V28" s="69">
        <f t="shared" si="158"/>
        <v>0</v>
      </c>
      <c r="W28" s="13">
        <f t="shared" si="168"/>
        <v>0</v>
      </c>
      <c r="X28" s="69">
        <f t="shared" si="163"/>
        <v>0</v>
      </c>
      <c r="Y28" s="13">
        <f t="shared" si="169"/>
        <v>0</v>
      </c>
      <c r="Z28" s="69">
        <f t="shared" si="158"/>
        <v>0</v>
      </c>
      <c r="AA28" s="13">
        <f t="shared" si="170"/>
        <v>0</v>
      </c>
      <c r="AB28" s="69">
        <f t="shared" si="163"/>
        <v>0</v>
      </c>
      <c r="AC28" s="13">
        <f t="shared" si="171"/>
        <v>0</v>
      </c>
      <c r="AD28" s="69">
        <f t="shared" si="163"/>
        <v>0</v>
      </c>
      <c r="AE28" s="13">
        <f t="shared" si="172"/>
        <v>0</v>
      </c>
      <c r="AF28" s="69">
        <f t="shared" si="163"/>
        <v>0</v>
      </c>
      <c r="AG28" s="13">
        <f t="shared" si="173"/>
        <v>0</v>
      </c>
      <c r="AH28" s="69">
        <f t="shared" si="163"/>
        <v>0</v>
      </c>
      <c r="AI28" s="13">
        <f t="shared" si="174"/>
        <v>0</v>
      </c>
      <c r="AJ28" s="69">
        <f t="shared" si="163"/>
        <v>0</v>
      </c>
      <c r="AK28" s="13">
        <f t="shared" si="175"/>
        <v>0</v>
      </c>
      <c r="AL28" s="69">
        <f t="shared" si="163"/>
        <v>0</v>
      </c>
      <c r="AM28" s="13">
        <f t="shared" si="176"/>
        <v>0</v>
      </c>
      <c r="AN28" s="69">
        <f t="shared" si="163"/>
        <v>0</v>
      </c>
      <c r="AO28" s="13">
        <f t="shared" si="177"/>
        <v>0</v>
      </c>
      <c r="AP28" s="69">
        <f t="shared" si="163"/>
        <v>0</v>
      </c>
      <c r="AQ28" s="13">
        <f t="shared" si="178"/>
        <v>0</v>
      </c>
      <c r="AR28" s="69">
        <f t="shared" si="163"/>
        <v>0</v>
      </c>
      <c r="AS28" s="13">
        <f t="shared" si="179"/>
        <v>0</v>
      </c>
      <c r="AT28" s="69">
        <f t="shared" si="163"/>
        <v>0</v>
      </c>
      <c r="AU28" s="13">
        <f t="shared" si="180"/>
        <v>0</v>
      </c>
      <c r="AV28" s="69">
        <f t="shared" si="163"/>
        <v>0</v>
      </c>
      <c r="AW28" s="13">
        <f t="shared" si="181"/>
        <v>0</v>
      </c>
      <c r="AX28" s="69">
        <f t="shared" si="163"/>
        <v>0</v>
      </c>
      <c r="AY28" s="13">
        <f t="shared" si="182"/>
        <v>0</v>
      </c>
      <c r="AZ28" s="69">
        <f t="shared" si="163"/>
        <v>0</v>
      </c>
      <c r="BA28" s="13">
        <f t="shared" si="183"/>
        <v>0</v>
      </c>
      <c r="BB28" s="69">
        <f t="shared" si="163"/>
        <v>0</v>
      </c>
      <c r="BC28" s="13">
        <f t="shared" si="184"/>
        <v>0</v>
      </c>
      <c r="BD28" s="69">
        <f t="shared" si="163"/>
        <v>0</v>
      </c>
      <c r="BE28" s="13">
        <f t="shared" si="185"/>
        <v>0</v>
      </c>
      <c r="BF28" s="69">
        <f t="shared" si="163"/>
        <v>0</v>
      </c>
      <c r="BG28" s="13">
        <f t="shared" si="186"/>
        <v>0</v>
      </c>
      <c r="BH28" s="69">
        <f t="shared" si="163"/>
        <v>0</v>
      </c>
      <c r="BI28" s="13">
        <f t="shared" si="187"/>
        <v>0</v>
      </c>
      <c r="BJ28" s="69">
        <f t="shared" si="163"/>
        <v>0</v>
      </c>
      <c r="BK28" s="13">
        <f t="shared" si="188"/>
        <v>0</v>
      </c>
      <c r="BL28" s="69">
        <f t="shared" si="163"/>
        <v>0</v>
      </c>
      <c r="BM28" s="13">
        <f t="shared" si="189"/>
        <v>0</v>
      </c>
      <c r="BN28" s="69">
        <f t="shared" si="163"/>
        <v>0</v>
      </c>
      <c r="BO28" s="13">
        <f t="shared" si="190"/>
        <v>0</v>
      </c>
      <c r="BP28" s="69">
        <f t="shared" si="163"/>
        <v>0</v>
      </c>
      <c r="BQ28" s="13">
        <f t="shared" si="191"/>
        <v>0</v>
      </c>
      <c r="BR28" s="69">
        <f t="shared" si="193"/>
        <v>0</v>
      </c>
      <c r="BS28" s="13">
        <f t="shared" si="192"/>
        <v>0</v>
      </c>
      <c r="BT28" s="69">
        <f t="shared" si="193"/>
        <v>0</v>
      </c>
      <c r="BU28" s="13">
        <f t="shared" si="194"/>
        <v>0</v>
      </c>
      <c r="BV28" s="69">
        <f t="shared" si="193"/>
        <v>0</v>
      </c>
      <c r="BW28" s="13">
        <f t="shared" si="195"/>
        <v>0</v>
      </c>
      <c r="BX28" s="69">
        <f t="shared" si="193"/>
        <v>0</v>
      </c>
      <c r="BY28" s="13">
        <f t="shared" si="196"/>
        <v>0</v>
      </c>
    </row>
    <row r="29" spans="1:77" x14ac:dyDescent="0.25">
      <c r="A29" s="48" t="s">
        <v>80</v>
      </c>
      <c r="B29" s="68"/>
      <c r="C29" s="13">
        <f t="shared" si="157"/>
        <v>0</v>
      </c>
      <c r="D29" s="69">
        <f t="shared" si="158"/>
        <v>0</v>
      </c>
      <c r="E29" s="13">
        <f t="shared" si="159"/>
        <v>0</v>
      </c>
      <c r="F29" s="69">
        <f t="shared" si="158"/>
        <v>0</v>
      </c>
      <c r="G29" s="13">
        <f t="shared" si="160"/>
        <v>0</v>
      </c>
      <c r="H29" s="69">
        <f t="shared" si="158"/>
        <v>0</v>
      </c>
      <c r="I29" s="13">
        <f t="shared" si="161"/>
        <v>0</v>
      </c>
      <c r="J29" s="69">
        <f t="shared" si="158"/>
        <v>0</v>
      </c>
      <c r="K29" s="13">
        <f t="shared" si="157"/>
        <v>0</v>
      </c>
      <c r="L29" s="69">
        <f t="shared" si="158"/>
        <v>0</v>
      </c>
      <c r="M29" s="13">
        <f t="shared" si="162"/>
        <v>0</v>
      </c>
      <c r="N29" s="69">
        <f t="shared" si="163"/>
        <v>0</v>
      </c>
      <c r="O29" s="13">
        <f t="shared" si="164"/>
        <v>0</v>
      </c>
      <c r="P29" s="69">
        <f t="shared" si="163"/>
        <v>0</v>
      </c>
      <c r="Q29" s="13">
        <f t="shared" si="165"/>
        <v>0</v>
      </c>
      <c r="R29" s="69">
        <f t="shared" si="163"/>
        <v>0</v>
      </c>
      <c r="S29" s="13">
        <f t="shared" si="166"/>
        <v>0</v>
      </c>
      <c r="T29" s="69">
        <f t="shared" si="158"/>
        <v>0</v>
      </c>
      <c r="U29" s="13">
        <f t="shared" si="167"/>
        <v>0</v>
      </c>
      <c r="V29" s="69">
        <f t="shared" si="158"/>
        <v>0</v>
      </c>
      <c r="W29" s="13">
        <f t="shared" si="168"/>
        <v>0</v>
      </c>
      <c r="X29" s="69">
        <f t="shared" si="163"/>
        <v>0</v>
      </c>
      <c r="Y29" s="13">
        <f t="shared" si="169"/>
        <v>0</v>
      </c>
      <c r="Z29" s="69">
        <f t="shared" si="158"/>
        <v>0</v>
      </c>
      <c r="AA29" s="13">
        <f t="shared" si="170"/>
        <v>0</v>
      </c>
      <c r="AB29" s="69">
        <f t="shared" si="163"/>
        <v>0</v>
      </c>
      <c r="AC29" s="13">
        <f t="shared" si="171"/>
        <v>0</v>
      </c>
      <c r="AD29" s="69">
        <f t="shared" si="163"/>
        <v>0</v>
      </c>
      <c r="AE29" s="13">
        <f t="shared" si="172"/>
        <v>0</v>
      </c>
      <c r="AF29" s="69">
        <f t="shared" si="163"/>
        <v>0</v>
      </c>
      <c r="AG29" s="13">
        <f t="shared" si="173"/>
        <v>0</v>
      </c>
      <c r="AH29" s="69">
        <f t="shared" si="163"/>
        <v>0</v>
      </c>
      <c r="AI29" s="13">
        <f t="shared" si="174"/>
        <v>0</v>
      </c>
      <c r="AJ29" s="69">
        <f t="shared" si="163"/>
        <v>0</v>
      </c>
      <c r="AK29" s="13">
        <f t="shared" si="175"/>
        <v>0</v>
      </c>
      <c r="AL29" s="69">
        <f t="shared" si="163"/>
        <v>0</v>
      </c>
      <c r="AM29" s="13">
        <f t="shared" si="176"/>
        <v>0</v>
      </c>
      <c r="AN29" s="69">
        <f t="shared" si="163"/>
        <v>0</v>
      </c>
      <c r="AO29" s="13">
        <f t="shared" si="177"/>
        <v>0</v>
      </c>
      <c r="AP29" s="69">
        <f t="shared" si="163"/>
        <v>0</v>
      </c>
      <c r="AQ29" s="13">
        <f t="shared" si="178"/>
        <v>0</v>
      </c>
      <c r="AR29" s="69">
        <f t="shared" si="163"/>
        <v>0</v>
      </c>
      <c r="AS29" s="13">
        <f t="shared" si="179"/>
        <v>0</v>
      </c>
      <c r="AT29" s="69">
        <f t="shared" si="163"/>
        <v>0</v>
      </c>
      <c r="AU29" s="13">
        <f t="shared" si="180"/>
        <v>0</v>
      </c>
      <c r="AV29" s="69">
        <f t="shared" si="163"/>
        <v>0</v>
      </c>
      <c r="AW29" s="13">
        <f t="shared" si="181"/>
        <v>0</v>
      </c>
      <c r="AX29" s="69">
        <f t="shared" si="163"/>
        <v>0</v>
      </c>
      <c r="AY29" s="13">
        <f t="shared" si="182"/>
        <v>0</v>
      </c>
      <c r="AZ29" s="69">
        <f t="shared" si="163"/>
        <v>0</v>
      </c>
      <c r="BA29" s="13">
        <f t="shared" si="183"/>
        <v>0</v>
      </c>
      <c r="BB29" s="69">
        <f t="shared" si="163"/>
        <v>0</v>
      </c>
      <c r="BC29" s="13">
        <f t="shared" si="184"/>
        <v>0</v>
      </c>
      <c r="BD29" s="69">
        <f t="shared" si="163"/>
        <v>0</v>
      </c>
      <c r="BE29" s="13">
        <f t="shared" si="185"/>
        <v>0</v>
      </c>
      <c r="BF29" s="69">
        <f t="shared" si="163"/>
        <v>0</v>
      </c>
      <c r="BG29" s="13">
        <f t="shared" si="186"/>
        <v>0</v>
      </c>
      <c r="BH29" s="69">
        <f t="shared" si="163"/>
        <v>0</v>
      </c>
      <c r="BI29" s="13">
        <f t="shared" si="187"/>
        <v>0</v>
      </c>
      <c r="BJ29" s="69">
        <f t="shared" si="163"/>
        <v>0</v>
      </c>
      <c r="BK29" s="13">
        <f t="shared" si="188"/>
        <v>0</v>
      </c>
      <c r="BL29" s="69">
        <f t="shared" si="163"/>
        <v>0</v>
      </c>
      <c r="BM29" s="13">
        <f t="shared" si="189"/>
        <v>0</v>
      </c>
      <c r="BN29" s="69">
        <f t="shared" si="163"/>
        <v>0</v>
      </c>
      <c r="BO29" s="13">
        <f t="shared" si="190"/>
        <v>0</v>
      </c>
      <c r="BP29" s="69">
        <f t="shared" si="163"/>
        <v>0</v>
      </c>
      <c r="BQ29" s="13">
        <f t="shared" si="191"/>
        <v>0</v>
      </c>
      <c r="BR29" s="69">
        <f t="shared" si="193"/>
        <v>0</v>
      </c>
      <c r="BS29" s="13">
        <f t="shared" si="192"/>
        <v>0</v>
      </c>
      <c r="BT29" s="69">
        <f t="shared" si="193"/>
        <v>0</v>
      </c>
      <c r="BU29" s="13">
        <f t="shared" si="194"/>
        <v>0</v>
      </c>
      <c r="BV29" s="69">
        <f t="shared" si="193"/>
        <v>0</v>
      </c>
      <c r="BW29" s="13">
        <f t="shared" si="195"/>
        <v>0</v>
      </c>
      <c r="BX29" s="69">
        <f t="shared" si="193"/>
        <v>0</v>
      </c>
      <c r="BY29" s="13">
        <f t="shared" si="196"/>
        <v>0</v>
      </c>
    </row>
    <row r="30" spans="1:77" x14ac:dyDescent="0.25">
      <c r="A30" s="48" t="s">
        <v>81</v>
      </c>
      <c r="B30" s="68">
        <v>5.4000000000000003E-3</v>
      </c>
      <c r="C30" s="13">
        <f t="shared" si="157"/>
        <v>5.88</v>
      </c>
      <c r="D30" s="69">
        <f t="shared" si="158"/>
        <v>5.4000000000000003E-3</v>
      </c>
      <c r="E30" s="13">
        <f t="shared" si="159"/>
        <v>2.94</v>
      </c>
      <c r="F30" s="69">
        <f t="shared" si="158"/>
        <v>5.4000000000000003E-3</v>
      </c>
      <c r="G30" s="13">
        <f t="shared" si="160"/>
        <v>4.9000000000000004</v>
      </c>
      <c r="H30" s="69">
        <f t="shared" si="158"/>
        <v>5.4000000000000003E-3</v>
      </c>
      <c r="I30" s="13">
        <f t="shared" si="161"/>
        <v>3.92</v>
      </c>
      <c r="J30" s="69">
        <f t="shared" si="158"/>
        <v>5.4000000000000003E-3</v>
      </c>
      <c r="K30" s="13">
        <f t="shared" si="157"/>
        <v>2.94</v>
      </c>
      <c r="L30" s="69">
        <f t="shared" si="158"/>
        <v>5.4000000000000003E-3</v>
      </c>
      <c r="M30" s="13">
        <f t="shared" si="162"/>
        <v>2.94</v>
      </c>
      <c r="N30" s="69">
        <f t="shared" si="163"/>
        <v>5.4000000000000003E-3</v>
      </c>
      <c r="O30" s="13">
        <f t="shared" si="164"/>
        <v>2.94</v>
      </c>
      <c r="P30" s="69">
        <f t="shared" si="163"/>
        <v>5.4000000000000003E-3</v>
      </c>
      <c r="Q30" s="13">
        <f t="shared" si="165"/>
        <v>2.94</v>
      </c>
      <c r="R30" s="69">
        <f t="shared" si="163"/>
        <v>5.4000000000000003E-3</v>
      </c>
      <c r="S30" s="13">
        <f t="shared" si="166"/>
        <v>2.94</v>
      </c>
      <c r="T30" s="69">
        <f t="shared" si="158"/>
        <v>5.4000000000000003E-3</v>
      </c>
      <c r="U30" s="13">
        <f t="shared" si="167"/>
        <v>2.94</v>
      </c>
      <c r="V30" s="69">
        <f t="shared" si="158"/>
        <v>5.4000000000000003E-3</v>
      </c>
      <c r="W30" s="13">
        <f t="shared" si="168"/>
        <v>2.94</v>
      </c>
      <c r="X30" s="69">
        <f t="shared" si="163"/>
        <v>5.4000000000000003E-3</v>
      </c>
      <c r="Y30" s="13">
        <f t="shared" si="169"/>
        <v>2.94</v>
      </c>
      <c r="Z30" s="69">
        <f t="shared" si="158"/>
        <v>5.4000000000000003E-3</v>
      </c>
      <c r="AA30" s="13">
        <f t="shared" si="170"/>
        <v>2.94</v>
      </c>
      <c r="AB30" s="69">
        <f t="shared" si="163"/>
        <v>5.4000000000000003E-3</v>
      </c>
      <c r="AC30" s="13">
        <f t="shared" si="171"/>
        <v>2.94</v>
      </c>
      <c r="AD30" s="69">
        <f t="shared" si="163"/>
        <v>5.4000000000000003E-3</v>
      </c>
      <c r="AE30" s="13">
        <f t="shared" si="172"/>
        <v>2.94</v>
      </c>
      <c r="AF30" s="69">
        <f t="shared" si="163"/>
        <v>5.4000000000000003E-3</v>
      </c>
      <c r="AG30" s="13">
        <f t="shared" si="173"/>
        <v>2.94</v>
      </c>
      <c r="AH30" s="69">
        <f t="shared" si="163"/>
        <v>5.4000000000000003E-3</v>
      </c>
      <c r="AI30" s="13">
        <f t="shared" si="174"/>
        <v>3.92</v>
      </c>
      <c r="AJ30" s="69">
        <f t="shared" si="163"/>
        <v>5.4000000000000003E-3</v>
      </c>
      <c r="AK30" s="13">
        <f t="shared" si="175"/>
        <v>2.94</v>
      </c>
      <c r="AL30" s="69">
        <f t="shared" si="163"/>
        <v>5.4000000000000003E-3</v>
      </c>
      <c r="AM30" s="13">
        <f t="shared" si="176"/>
        <v>2.94</v>
      </c>
      <c r="AN30" s="69">
        <f t="shared" si="163"/>
        <v>5.4000000000000003E-3</v>
      </c>
      <c r="AO30" s="13">
        <f t="shared" si="177"/>
        <v>4.9000000000000004</v>
      </c>
      <c r="AP30" s="69">
        <f t="shared" si="163"/>
        <v>5.4000000000000003E-3</v>
      </c>
      <c r="AQ30" s="13">
        <f t="shared" si="178"/>
        <v>2.94</v>
      </c>
      <c r="AR30" s="69">
        <f t="shared" si="163"/>
        <v>5.4000000000000003E-3</v>
      </c>
      <c r="AS30" s="13">
        <f t="shared" si="179"/>
        <v>3.92</v>
      </c>
      <c r="AT30" s="69">
        <f t="shared" si="163"/>
        <v>5.4000000000000003E-3</v>
      </c>
      <c r="AU30" s="13">
        <f t="shared" si="180"/>
        <v>2.94</v>
      </c>
      <c r="AV30" s="69">
        <f t="shared" si="163"/>
        <v>5.4000000000000003E-3</v>
      </c>
      <c r="AW30" s="13">
        <f t="shared" si="181"/>
        <v>2.94</v>
      </c>
      <c r="AX30" s="69">
        <f t="shared" si="163"/>
        <v>5.4000000000000003E-3</v>
      </c>
      <c r="AY30" s="13">
        <f t="shared" si="182"/>
        <v>2.94</v>
      </c>
      <c r="AZ30" s="69">
        <f t="shared" si="163"/>
        <v>5.4000000000000003E-3</v>
      </c>
      <c r="BA30" s="13">
        <f t="shared" si="183"/>
        <v>2.94</v>
      </c>
      <c r="BB30" s="69">
        <f t="shared" si="163"/>
        <v>5.4000000000000003E-3</v>
      </c>
      <c r="BC30" s="13">
        <f t="shared" si="184"/>
        <v>3.92</v>
      </c>
      <c r="BD30" s="69">
        <f t="shared" si="163"/>
        <v>5.4000000000000003E-3</v>
      </c>
      <c r="BE30" s="13">
        <f t="shared" si="185"/>
        <v>2.94</v>
      </c>
      <c r="BF30" s="69">
        <f t="shared" si="163"/>
        <v>5.4000000000000003E-3</v>
      </c>
      <c r="BG30" s="13">
        <f t="shared" si="186"/>
        <v>2.94</v>
      </c>
      <c r="BH30" s="69">
        <f t="shared" si="163"/>
        <v>5.4000000000000003E-3</v>
      </c>
      <c r="BI30" s="13">
        <f t="shared" si="187"/>
        <v>3.92</v>
      </c>
      <c r="BJ30" s="69">
        <f t="shared" si="163"/>
        <v>5.4000000000000003E-3</v>
      </c>
      <c r="BK30" s="13">
        <f t="shared" si="188"/>
        <v>2.94</v>
      </c>
      <c r="BL30" s="69">
        <f t="shared" si="163"/>
        <v>5.4000000000000003E-3</v>
      </c>
      <c r="BM30" s="13">
        <f t="shared" si="189"/>
        <v>2.94</v>
      </c>
      <c r="BN30" s="69">
        <f t="shared" si="163"/>
        <v>5.4000000000000003E-3</v>
      </c>
      <c r="BO30" s="13">
        <f t="shared" si="190"/>
        <v>3.92</v>
      </c>
      <c r="BP30" s="69">
        <f t="shared" si="163"/>
        <v>5.4000000000000003E-3</v>
      </c>
      <c r="BQ30" s="13">
        <f t="shared" si="191"/>
        <v>2.94</v>
      </c>
      <c r="BR30" s="69">
        <f t="shared" si="193"/>
        <v>5.4000000000000003E-3</v>
      </c>
      <c r="BS30" s="13">
        <f t="shared" si="192"/>
        <v>2.94</v>
      </c>
      <c r="BT30" s="69">
        <f t="shared" si="193"/>
        <v>5.4000000000000003E-3</v>
      </c>
      <c r="BU30" s="13">
        <f t="shared" si="194"/>
        <v>3.92</v>
      </c>
      <c r="BV30" s="69">
        <f t="shared" si="193"/>
        <v>5.4000000000000003E-3</v>
      </c>
      <c r="BW30" s="13">
        <f t="shared" si="195"/>
        <v>2.94</v>
      </c>
      <c r="BX30" s="69">
        <f t="shared" si="193"/>
        <v>5.4000000000000003E-3</v>
      </c>
      <c r="BY30" s="13">
        <f t="shared" si="196"/>
        <v>2.94</v>
      </c>
    </row>
    <row r="31" spans="1:77" x14ac:dyDescent="0.25">
      <c r="A31" s="48" t="s">
        <v>82</v>
      </c>
      <c r="B31" s="28">
        <v>8.3299999999999999E-2</v>
      </c>
      <c r="C31" s="13">
        <f t="shared" si="157"/>
        <v>90.66</v>
      </c>
      <c r="D31" s="30">
        <f t="shared" si="158"/>
        <v>8.3299999999999999E-2</v>
      </c>
      <c r="E31" s="13">
        <f t="shared" si="159"/>
        <v>45.33</v>
      </c>
      <c r="F31" s="30">
        <f t="shared" si="158"/>
        <v>8.3299999999999999E-2</v>
      </c>
      <c r="G31" s="13">
        <f t="shared" si="160"/>
        <v>75.55</v>
      </c>
      <c r="H31" s="30">
        <f t="shared" si="158"/>
        <v>8.3299999999999999E-2</v>
      </c>
      <c r="I31" s="13">
        <f t="shared" si="161"/>
        <v>60.44</v>
      </c>
      <c r="J31" s="30">
        <f t="shared" si="158"/>
        <v>8.3299999999999999E-2</v>
      </c>
      <c r="K31" s="13">
        <f t="shared" si="157"/>
        <v>45.33</v>
      </c>
      <c r="L31" s="30">
        <f t="shared" si="158"/>
        <v>8.3299999999999999E-2</v>
      </c>
      <c r="M31" s="13">
        <f t="shared" si="162"/>
        <v>45.33</v>
      </c>
      <c r="N31" s="30">
        <f t="shared" si="163"/>
        <v>8.3299999999999999E-2</v>
      </c>
      <c r="O31" s="13">
        <f t="shared" si="164"/>
        <v>45.33</v>
      </c>
      <c r="P31" s="30">
        <f t="shared" si="163"/>
        <v>8.3299999999999999E-2</v>
      </c>
      <c r="Q31" s="13">
        <f t="shared" si="165"/>
        <v>45.33</v>
      </c>
      <c r="R31" s="30">
        <f t="shared" si="163"/>
        <v>8.3299999999999999E-2</v>
      </c>
      <c r="S31" s="13">
        <f t="shared" si="166"/>
        <v>45.33</v>
      </c>
      <c r="T31" s="30">
        <f t="shared" si="158"/>
        <v>8.3299999999999999E-2</v>
      </c>
      <c r="U31" s="13">
        <f t="shared" si="167"/>
        <v>45.33</v>
      </c>
      <c r="V31" s="30">
        <f t="shared" si="158"/>
        <v>8.3299999999999999E-2</v>
      </c>
      <c r="W31" s="13">
        <f t="shared" si="168"/>
        <v>45.33</v>
      </c>
      <c r="X31" s="30">
        <f t="shared" si="163"/>
        <v>8.3299999999999999E-2</v>
      </c>
      <c r="Y31" s="13">
        <f t="shared" si="169"/>
        <v>45.33</v>
      </c>
      <c r="Z31" s="30">
        <f t="shared" si="158"/>
        <v>8.3299999999999999E-2</v>
      </c>
      <c r="AA31" s="13">
        <f t="shared" si="170"/>
        <v>45.33</v>
      </c>
      <c r="AB31" s="30">
        <f t="shared" si="163"/>
        <v>8.3299999999999999E-2</v>
      </c>
      <c r="AC31" s="13">
        <f t="shared" si="171"/>
        <v>45.33</v>
      </c>
      <c r="AD31" s="30">
        <f t="shared" si="163"/>
        <v>8.3299999999999999E-2</v>
      </c>
      <c r="AE31" s="13">
        <f t="shared" si="172"/>
        <v>45.33</v>
      </c>
      <c r="AF31" s="30">
        <f t="shared" si="163"/>
        <v>8.3299999999999999E-2</v>
      </c>
      <c r="AG31" s="13">
        <f t="shared" si="173"/>
        <v>45.33</v>
      </c>
      <c r="AH31" s="30">
        <f t="shared" si="163"/>
        <v>8.3299999999999999E-2</v>
      </c>
      <c r="AI31" s="13">
        <f t="shared" si="174"/>
        <v>60.44</v>
      </c>
      <c r="AJ31" s="30">
        <f t="shared" si="163"/>
        <v>8.3299999999999999E-2</v>
      </c>
      <c r="AK31" s="13">
        <f t="shared" si="175"/>
        <v>45.33</v>
      </c>
      <c r="AL31" s="30">
        <f t="shared" si="163"/>
        <v>8.3299999999999999E-2</v>
      </c>
      <c r="AM31" s="13">
        <f t="shared" si="176"/>
        <v>45.33</v>
      </c>
      <c r="AN31" s="30">
        <f t="shared" si="163"/>
        <v>8.3299999999999999E-2</v>
      </c>
      <c r="AO31" s="13">
        <f t="shared" si="177"/>
        <v>75.55</v>
      </c>
      <c r="AP31" s="30">
        <f t="shared" si="163"/>
        <v>8.3299999999999999E-2</v>
      </c>
      <c r="AQ31" s="13">
        <f t="shared" si="178"/>
        <v>45.33</v>
      </c>
      <c r="AR31" s="30">
        <f t="shared" si="163"/>
        <v>8.3299999999999999E-2</v>
      </c>
      <c r="AS31" s="13">
        <f t="shared" si="179"/>
        <v>60.44</v>
      </c>
      <c r="AT31" s="30">
        <f t="shared" si="163"/>
        <v>8.3299999999999999E-2</v>
      </c>
      <c r="AU31" s="13">
        <f t="shared" si="180"/>
        <v>45.33</v>
      </c>
      <c r="AV31" s="30">
        <f t="shared" si="163"/>
        <v>8.3299999999999999E-2</v>
      </c>
      <c r="AW31" s="13">
        <f t="shared" si="181"/>
        <v>45.33</v>
      </c>
      <c r="AX31" s="30">
        <f t="shared" si="163"/>
        <v>8.3299999999999999E-2</v>
      </c>
      <c r="AY31" s="13">
        <f t="shared" si="182"/>
        <v>45.33</v>
      </c>
      <c r="AZ31" s="30">
        <f t="shared" si="163"/>
        <v>8.3299999999999999E-2</v>
      </c>
      <c r="BA31" s="13">
        <f t="shared" si="183"/>
        <v>45.33</v>
      </c>
      <c r="BB31" s="30">
        <f t="shared" si="163"/>
        <v>8.3299999999999999E-2</v>
      </c>
      <c r="BC31" s="13">
        <f t="shared" si="184"/>
        <v>60.44</v>
      </c>
      <c r="BD31" s="30">
        <f t="shared" si="163"/>
        <v>8.3299999999999999E-2</v>
      </c>
      <c r="BE31" s="13">
        <f t="shared" si="185"/>
        <v>45.33</v>
      </c>
      <c r="BF31" s="30">
        <f t="shared" si="163"/>
        <v>8.3299999999999999E-2</v>
      </c>
      <c r="BG31" s="13">
        <f t="shared" si="186"/>
        <v>45.33</v>
      </c>
      <c r="BH31" s="30">
        <f t="shared" si="163"/>
        <v>8.3299999999999999E-2</v>
      </c>
      <c r="BI31" s="13">
        <f t="shared" si="187"/>
        <v>60.44</v>
      </c>
      <c r="BJ31" s="30">
        <f t="shared" si="163"/>
        <v>8.3299999999999999E-2</v>
      </c>
      <c r="BK31" s="13">
        <f t="shared" si="188"/>
        <v>45.33</v>
      </c>
      <c r="BL31" s="30">
        <f t="shared" si="163"/>
        <v>8.3299999999999999E-2</v>
      </c>
      <c r="BM31" s="13">
        <f t="shared" si="189"/>
        <v>45.33</v>
      </c>
      <c r="BN31" s="30">
        <f t="shared" si="163"/>
        <v>8.3299999999999999E-2</v>
      </c>
      <c r="BO31" s="13">
        <f t="shared" si="190"/>
        <v>60.44</v>
      </c>
      <c r="BP31" s="30">
        <f t="shared" si="163"/>
        <v>8.3299999999999999E-2</v>
      </c>
      <c r="BQ31" s="13">
        <f t="shared" si="191"/>
        <v>45.33</v>
      </c>
      <c r="BR31" s="30">
        <f t="shared" si="193"/>
        <v>8.3299999999999999E-2</v>
      </c>
      <c r="BS31" s="13">
        <f t="shared" si="192"/>
        <v>45.33</v>
      </c>
      <c r="BT31" s="30">
        <f t="shared" si="193"/>
        <v>8.3299999999999999E-2</v>
      </c>
      <c r="BU31" s="13">
        <f t="shared" si="194"/>
        <v>60.44</v>
      </c>
      <c r="BV31" s="30">
        <f t="shared" si="193"/>
        <v>8.3299999999999999E-2</v>
      </c>
      <c r="BW31" s="13">
        <f t="shared" si="195"/>
        <v>45.33</v>
      </c>
      <c r="BX31" s="30">
        <f t="shared" si="193"/>
        <v>8.3299999999999999E-2</v>
      </c>
      <c r="BY31" s="13">
        <f t="shared" si="196"/>
        <v>45.33</v>
      </c>
    </row>
    <row r="32" spans="1:77" x14ac:dyDescent="0.25">
      <c r="A32" s="44" t="s">
        <v>83</v>
      </c>
      <c r="B32" s="50" t="s">
        <v>66</v>
      </c>
      <c r="C32" s="3" t="s">
        <v>58</v>
      </c>
      <c r="D32" s="50" t="s">
        <v>66</v>
      </c>
      <c r="E32" s="3" t="s">
        <v>58</v>
      </c>
      <c r="F32" s="50" t="s">
        <v>66</v>
      </c>
      <c r="G32" s="3" t="s">
        <v>58</v>
      </c>
      <c r="H32" s="50" t="s">
        <v>66</v>
      </c>
      <c r="I32" s="3" t="s">
        <v>58</v>
      </c>
      <c r="J32" s="50" t="s">
        <v>66</v>
      </c>
      <c r="K32" s="3" t="s">
        <v>58</v>
      </c>
      <c r="L32" s="50" t="s">
        <v>66</v>
      </c>
      <c r="M32" s="3" t="s">
        <v>58</v>
      </c>
      <c r="N32" s="50" t="s">
        <v>66</v>
      </c>
      <c r="O32" s="3" t="s">
        <v>58</v>
      </c>
      <c r="P32" s="50" t="s">
        <v>66</v>
      </c>
      <c r="Q32" s="3" t="s">
        <v>58</v>
      </c>
      <c r="R32" s="50" t="s">
        <v>66</v>
      </c>
      <c r="S32" s="3" t="s">
        <v>58</v>
      </c>
      <c r="T32" s="50" t="s">
        <v>66</v>
      </c>
      <c r="U32" s="3" t="s">
        <v>58</v>
      </c>
      <c r="V32" s="50" t="s">
        <v>66</v>
      </c>
      <c r="W32" s="3" t="s">
        <v>58</v>
      </c>
      <c r="X32" s="50" t="s">
        <v>66</v>
      </c>
      <c r="Y32" s="3" t="s">
        <v>58</v>
      </c>
      <c r="Z32" s="50" t="s">
        <v>66</v>
      </c>
      <c r="AA32" s="3" t="s">
        <v>58</v>
      </c>
      <c r="AB32" s="50" t="s">
        <v>66</v>
      </c>
      <c r="AC32" s="3" t="s">
        <v>58</v>
      </c>
      <c r="AD32" s="50" t="s">
        <v>66</v>
      </c>
      <c r="AE32" s="3" t="s">
        <v>58</v>
      </c>
      <c r="AF32" s="50" t="s">
        <v>66</v>
      </c>
      <c r="AG32" s="3" t="s">
        <v>58</v>
      </c>
      <c r="AH32" s="50" t="s">
        <v>66</v>
      </c>
      <c r="AI32" s="3" t="s">
        <v>58</v>
      </c>
      <c r="AJ32" s="50" t="s">
        <v>66</v>
      </c>
      <c r="AK32" s="3" t="s">
        <v>58</v>
      </c>
      <c r="AL32" s="50" t="s">
        <v>66</v>
      </c>
      <c r="AM32" s="3" t="s">
        <v>58</v>
      </c>
      <c r="AN32" s="50" t="s">
        <v>66</v>
      </c>
      <c r="AO32" s="3" t="s">
        <v>58</v>
      </c>
      <c r="AP32" s="50" t="s">
        <v>66</v>
      </c>
      <c r="AQ32" s="3" t="s">
        <v>58</v>
      </c>
      <c r="AR32" s="50" t="s">
        <v>66</v>
      </c>
      <c r="AS32" s="3" t="s">
        <v>58</v>
      </c>
      <c r="AT32" s="50" t="s">
        <v>66</v>
      </c>
      <c r="AU32" s="3" t="s">
        <v>58</v>
      </c>
      <c r="AV32" s="50" t="s">
        <v>66</v>
      </c>
      <c r="AW32" s="3" t="s">
        <v>58</v>
      </c>
      <c r="AX32" s="50" t="s">
        <v>66</v>
      </c>
      <c r="AY32" s="3" t="s">
        <v>58</v>
      </c>
      <c r="AZ32" s="50" t="s">
        <v>66</v>
      </c>
      <c r="BA32" s="3" t="s">
        <v>58</v>
      </c>
      <c r="BB32" s="50" t="s">
        <v>66</v>
      </c>
      <c r="BC32" s="3" t="s">
        <v>58</v>
      </c>
      <c r="BD32" s="50" t="s">
        <v>66</v>
      </c>
      <c r="BE32" s="3" t="s">
        <v>58</v>
      </c>
      <c r="BF32" s="50" t="s">
        <v>66</v>
      </c>
      <c r="BG32" s="3" t="s">
        <v>58</v>
      </c>
      <c r="BH32" s="50" t="s">
        <v>66</v>
      </c>
      <c r="BI32" s="3" t="s">
        <v>58</v>
      </c>
      <c r="BJ32" s="50" t="s">
        <v>66</v>
      </c>
      <c r="BK32" s="3" t="s">
        <v>58</v>
      </c>
      <c r="BL32" s="50" t="s">
        <v>66</v>
      </c>
      <c r="BM32" s="3" t="s">
        <v>58</v>
      </c>
      <c r="BN32" s="50" t="s">
        <v>66</v>
      </c>
      <c r="BO32" s="3" t="s">
        <v>58</v>
      </c>
      <c r="BP32" s="50" t="s">
        <v>66</v>
      </c>
      <c r="BQ32" s="3" t="s">
        <v>58</v>
      </c>
      <c r="BR32" s="50" t="s">
        <v>66</v>
      </c>
      <c r="BS32" s="3" t="s">
        <v>58</v>
      </c>
      <c r="BT32" s="50" t="s">
        <v>66</v>
      </c>
      <c r="BU32" s="3" t="s">
        <v>58</v>
      </c>
      <c r="BV32" s="50" t="s">
        <v>66</v>
      </c>
      <c r="BW32" s="3" t="s">
        <v>58</v>
      </c>
      <c r="BX32" s="50" t="s">
        <v>66</v>
      </c>
      <c r="BY32" s="3" t="s">
        <v>58</v>
      </c>
    </row>
    <row r="33" spans="1:77" x14ac:dyDescent="0.25">
      <c r="A33" s="48" t="s">
        <v>84</v>
      </c>
      <c r="B33" s="28"/>
      <c r="C33" s="13">
        <f t="shared" ref="C33:K35" si="197">ROUND(B$8*B33,2)</f>
        <v>0</v>
      </c>
      <c r="D33" s="30">
        <f t="shared" ref="D33:D35" si="198">$B33</f>
        <v>0</v>
      </c>
      <c r="E33" s="13">
        <f>ROUND(D$8*D33,2)</f>
        <v>0</v>
      </c>
      <c r="F33" s="30">
        <f>$B33</f>
        <v>0</v>
      </c>
      <c r="G33" s="13">
        <f>ROUND(F$8*F33,2)</f>
        <v>0</v>
      </c>
      <c r="H33" s="30">
        <f t="shared" ref="H33:H35" si="199">$B33</f>
        <v>0</v>
      </c>
      <c r="I33" s="13">
        <f>ROUND(H$8*H33,2)</f>
        <v>0</v>
      </c>
      <c r="J33" s="30">
        <f>$B33</f>
        <v>0</v>
      </c>
      <c r="K33" s="13">
        <f t="shared" si="197"/>
        <v>0</v>
      </c>
      <c r="L33" s="30">
        <f t="shared" ref="L33:L35" si="200">$B33</f>
        <v>0</v>
      </c>
      <c r="M33" s="13">
        <f t="shared" ref="M33:M35" si="201">ROUND(L$8*L33,2)</f>
        <v>0</v>
      </c>
      <c r="N33" s="30">
        <f t="shared" ref="N33:N35" si="202">$B33</f>
        <v>0</v>
      </c>
      <c r="O33" s="13">
        <f>ROUND(N$8*N33,2)</f>
        <v>0</v>
      </c>
      <c r="P33" s="30">
        <f t="shared" ref="P33:P35" si="203">$B33</f>
        <v>0</v>
      </c>
      <c r="Q33" s="13">
        <f>ROUND(P$8*P33,2)</f>
        <v>0</v>
      </c>
      <c r="R33" s="30">
        <f t="shared" ref="R33:R35" si="204">$B33</f>
        <v>0</v>
      </c>
      <c r="S33" s="13">
        <f>ROUND(R$8*R33,2)</f>
        <v>0</v>
      </c>
      <c r="T33" s="30">
        <f t="shared" ref="T33:T35" si="205">$B33</f>
        <v>0</v>
      </c>
      <c r="U33" s="13">
        <f t="shared" ref="U33:U35" si="206">ROUND(T$8*T33,2)</f>
        <v>0</v>
      </c>
      <c r="V33" s="30">
        <f t="shared" ref="V33:V35" si="207">$B33</f>
        <v>0</v>
      </c>
      <c r="W33" s="13">
        <f t="shared" ref="W33:W35" si="208">ROUND(V$8*V33,2)</f>
        <v>0</v>
      </c>
      <c r="X33" s="30">
        <f t="shared" ref="X33:X35" si="209">$B33</f>
        <v>0</v>
      </c>
      <c r="Y33" s="13">
        <f>ROUND(X$8*X33,2)</f>
        <v>0</v>
      </c>
      <c r="Z33" s="30">
        <f t="shared" ref="Z33:Z35" si="210">$B33</f>
        <v>0</v>
      </c>
      <c r="AA33" s="13">
        <f t="shared" ref="AA33:AA35" si="211">ROUND(Z$8*Z33,2)</f>
        <v>0</v>
      </c>
      <c r="AB33" s="30">
        <f t="shared" ref="AB33:AB35" si="212">$B33</f>
        <v>0</v>
      </c>
      <c r="AC33" s="13">
        <f>ROUND(AB$8*AB33,2)</f>
        <v>0</v>
      </c>
      <c r="AD33" s="30">
        <f t="shared" ref="AD33:AD35" si="213">$B33</f>
        <v>0</v>
      </c>
      <c r="AE33" s="13">
        <f>ROUND(AD$8*AD33,2)</f>
        <v>0</v>
      </c>
      <c r="AF33" s="30">
        <f t="shared" ref="AF33:AF35" si="214">$B33</f>
        <v>0</v>
      </c>
      <c r="AG33" s="13">
        <f>ROUND(AF$8*AF33,2)</f>
        <v>0</v>
      </c>
      <c r="AH33" s="30">
        <f t="shared" ref="AH33:AH35" si="215">$B33</f>
        <v>0</v>
      </c>
      <c r="AI33" s="13">
        <f>ROUND(AH$8*AH33,2)</f>
        <v>0</v>
      </c>
      <c r="AJ33" s="30">
        <f t="shared" ref="AJ33:AJ35" si="216">$B33</f>
        <v>0</v>
      </c>
      <c r="AK33" s="13">
        <f>ROUND(AJ$8*AJ33,2)</f>
        <v>0</v>
      </c>
      <c r="AL33" s="30">
        <f t="shared" ref="AL33:AL35" si="217">$B33</f>
        <v>0</v>
      </c>
      <c r="AM33" s="13">
        <f t="shared" ref="AM33:AM35" si="218">ROUND(AL$8*AL33,2)</f>
        <v>0</v>
      </c>
      <c r="AN33" s="30">
        <f t="shared" ref="AN33:AN35" si="219">$B33</f>
        <v>0</v>
      </c>
      <c r="AO33" s="13">
        <f>ROUND(AN$8*AN33,2)</f>
        <v>0</v>
      </c>
      <c r="AP33" s="30">
        <f t="shared" ref="AP33:AP35" si="220">$B33</f>
        <v>0</v>
      </c>
      <c r="AQ33" s="13">
        <f>ROUND(AP$8*AP33,2)</f>
        <v>0</v>
      </c>
      <c r="AR33" s="30">
        <f t="shared" ref="AR33:AR35" si="221">$B33</f>
        <v>0</v>
      </c>
      <c r="AS33" s="13">
        <f t="shared" ref="AS33:AS35" si="222">ROUND(AR$8*AR33,2)</f>
        <v>0</v>
      </c>
      <c r="AT33" s="30">
        <f t="shared" ref="AT33:AT35" si="223">$B33</f>
        <v>0</v>
      </c>
      <c r="AU33" s="13">
        <f>ROUND(AT$8*AT33,2)</f>
        <v>0</v>
      </c>
      <c r="AV33" s="30">
        <f t="shared" ref="AV33:AV35" si="224">$B33</f>
        <v>0</v>
      </c>
      <c r="AW33" s="13">
        <f t="shared" ref="AW33:AW35" si="225">ROUND(AV$8*AV33,2)</f>
        <v>0</v>
      </c>
      <c r="AX33" s="30">
        <f t="shared" ref="AX33:AX35" si="226">$B33</f>
        <v>0</v>
      </c>
      <c r="AY33" s="13">
        <f t="shared" ref="AY33:AY35" si="227">ROUND(AX$8*AX33,2)</f>
        <v>0</v>
      </c>
      <c r="AZ33" s="30">
        <f t="shared" ref="AZ33:AZ35" si="228">$B33</f>
        <v>0</v>
      </c>
      <c r="BA33" s="13">
        <f>ROUND(AZ$8*AZ33,2)</f>
        <v>0</v>
      </c>
      <c r="BB33" s="30">
        <f t="shared" ref="BB33:BB35" si="229">$B33</f>
        <v>0</v>
      </c>
      <c r="BC33" s="13">
        <f>ROUND(BB$8*BB33,2)</f>
        <v>0</v>
      </c>
      <c r="BD33" s="30">
        <f t="shared" ref="BD33:BD35" si="230">$B33</f>
        <v>0</v>
      </c>
      <c r="BE33" s="13">
        <f>ROUND(BD$8*BD33,2)</f>
        <v>0</v>
      </c>
      <c r="BF33" s="30">
        <f t="shared" ref="BF33:BH35" si="231">$B33</f>
        <v>0</v>
      </c>
      <c r="BG33" s="13">
        <f>ROUND(BF$8*BF33,2)</f>
        <v>0</v>
      </c>
      <c r="BH33" s="30">
        <f t="shared" si="231"/>
        <v>0</v>
      </c>
      <c r="BI33" s="13">
        <f>ROUND(BH$8*BH33,2)</f>
        <v>0</v>
      </c>
      <c r="BJ33" s="30">
        <f t="shared" ref="BJ33:BJ35" si="232">$B33</f>
        <v>0</v>
      </c>
      <c r="BK33" s="13">
        <f>ROUND(BJ$8*BJ33,2)</f>
        <v>0</v>
      </c>
      <c r="BL33" s="30">
        <f t="shared" ref="BL33:BL35" si="233">$B33</f>
        <v>0</v>
      </c>
      <c r="BM33" s="13">
        <f>ROUND(BL$8*BL33,2)</f>
        <v>0</v>
      </c>
      <c r="BN33" s="30">
        <f t="shared" ref="BN33:BN35" si="234">$B33</f>
        <v>0</v>
      </c>
      <c r="BO33" s="13">
        <f>ROUND(BN$8*BN33,2)</f>
        <v>0</v>
      </c>
      <c r="BP33" s="30">
        <f t="shared" ref="BP33:BX35" si="235">$B33</f>
        <v>0</v>
      </c>
      <c r="BQ33" s="13">
        <f t="shared" ref="BQ33:BQ35" si="236">ROUND(BP$8*BP33,2)</f>
        <v>0</v>
      </c>
      <c r="BR33" s="30">
        <f t="shared" si="235"/>
        <v>0</v>
      </c>
      <c r="BS33" s="13">
        <f t="shared" ref="BS33:BS35" si="237">ROUND(BR$8*BR33,2)</f>
        <v>0</v>
      </c>
      <c r="BT33" s="30">
        <f t="shared" si="235"/>
        <v>0</v>
      </c>
      <c r="BU33" s="13">
        <f t="shared" ref="BU33:BU35" si="238">ROUND(BT$8*BT33,2)</f>
        <v>0</v>
      </c>
      <c r="BV33" s="30">
        <f t="shared" si="235"/>
        <v>0</v>
      </c>
      <c r="BW33" s="13">
        <f t="shared" ref="BW33:BW35" si="239">ROUND(BV$8*BV33,2)</f>
        <v>0</v>
      </c>
      <c r="BX33" s="30">
        <f t="shared" si="235"/>
        <v>0</v>
      </c>
      <c r="BY33" s="13">
        <f t="shared" ref="BY33:BY35" si="240">ROUND(BX$8*BX33,2)</f>
        <v>0</v>
      </c>
    </row>
    <row r="34" spans="1:77" x14ac:dyDescent="0.25">
      <c r="A34" s="48" t="s">
        <v>85</v>
      </c>
      <c r="B34" s="28"/>
      <c r="C34" s="13">
        <f t="shared" si="197"/>
        <v>0</v>
      </c>
      <c r="D34" s="30">
        <f t="shared" si="198"/>
        <v>0</v>
      </c>
      <c r="E34" s="13">
        <f>ROUND(D$8*D34,2)</f>
        <v>0</v>
      </c>
      <c r="F34" s="30">
        <f>$B34</f>
        <v>0</v>
      </c>
      <c r="G34" s="13">
        <f>ROUND(F$8*F34,2)</f>
        <v>0</v>
      </c>
      <c r="H34" s="30">
        <f t="shared" si="199"/>
        <v>0</v>
      </c>
      <c r="I34" s="13">
        <f>ROUND(H$8*H34,2)</f>
        <v>0</v>
      </c>
      <c r="J34" s="30">
        <f>$B34</f>
        <v>0</v>
      </c>
      <c r="K34" s="13">
        <f t="shared" si="197"/>
        <v>0</v>
      </c>
      <c r="L34" s="30">
        <f t="shared" si="200"/>
        <v>0</v>
      </c>
      <c r="M34" s="13">
        <f t="shared" si="201"/>
        <v>0</v>
      </c>
      <c r="N34" s="30">
        <f t="shared" si="202"/>
        <v>0</v>
      </c>
      <c r="O34" s="13">
        <f>ROUND(N$8*N34,2)</f>
        <v>0</v>
      </c>
      <c r="P34" s="30">
        <f t="shared" si="203"/>
        <v>0</v>
      </c>
      <c r="Q34" s="13">
        <f>ROUND(P$8*P34,2)</f>
        <v>0</v>
      </c>
      <c r="R34" s="30">
        <f t="shared" si="204"/>
        <v>0</v>
      </c>
      <c r="S34" s="13">
        <f>ROUND(R$8*R34,2)</f>
        <v>0</v>
      </c>
      <c r="T34" s="30">
        <f t="shared" si="205"/>
        <v>0</v>
      </c>
      <c r="U34" s="13">
        <f t="shared" si="206"/>
        <v>0</v>
      </c>
      <c r="V34" s="30">
        <f t="shared" si="207"/>
        <v>0</v>
      </c>
      <c r="W34" s="13">
        <f t="shared" si="208"/>
        <v>0</v>
      </c>
      <c r="X34" s="30">
        <f t="shared" si="209"/>
        <v>0</v>
      </c>
      <c r="Y34" s="13">
        <f>ROUND(X$8*X34,2)</f>
        <v>0</v>
      </c>
      <c r="Z34" s="30">
        <f t="shared" si="210"/>
        <v>0</v>
      </c>
      <c r="AA34" s="13">
        <f t="shared" si="211"/>
        <v>0</v>
      </c>
      <c r="AB34" s="30">
        <f t="shared" si="212"/>
        <v>0</v>
      </c>
      <c r="AC34" s="13">
        <f>ROUND(AB$8*AB34,2)</f>
        <v>0</v>
      </c>
      <c r="AD34" s="30">
        <f t="shared" si="213"/>
        <v>0</v>
      </c>
      <c r="AE34" s="13">
        <f>ROUND(AD$8*AD34,2)</f>
        <v>0</v>
      </c>
      <c r="AF34" s="30">
        <f t="shared" si="214"/>
        <v>0</v>
      </c>
      <c r="AG34" s="13">
        <f>ROUND(AF$8*AF34,2)</f>
        <v>0</v>
      </c>
      <c r="AH34" s="30">
        <f t="shared" si="215"/>
        <v>0</v>
      </c>
      <c r="AI34" s="13">
        <f>ROUND(AH$8*AH34,2)</f>
        <v>0</v>
      </c>
      <c r="AJ34" s="30">
        <f t="shared" si="216"/>
        <v>0</v>
      </c>
      <c r="AK34" s="13">
        <f>ROUND(AJ$8*AJ34,2)</f>
        <v>0</v>
      </c>
      <c r="AL34" s="30">
        <f t="shared" si="217"/>
        <v>0</v>
      </c>
      <c r="AM34" s="13">
        <f t="shared" si="218"/>
        <v>0</v>
      </c>
      <c r="AN34" s="30">
        <f t="shared" si="219"/>
        <v>0</v>
      </c>
      <c r="AO34" s="13">
        <f>ROUND(AN$8*AN34,2)</f>
        <v>0</v>
      </c>
      <c r="AP34" s="30">
        <f t="shared" si="220"/>
        <v>0</v>
      </c>
      <c r="AQ34" s="13">
        <f>ROUND(AP$8*AP34,2)</f>
        <v>0</v>
      </c>
      <c r="AR34" s="30">
        <f t="shared" si="221"/>
        <v>0</v>
      </c>
      <c r="AS34" s="13">
        <f t="shared" si="222"/>
        <v>0</v>
      </c>
      <c r="AT34" s="30">
        <f t="shared" si="223"/>
        <v>0</v>
      </c>
      <c r="AU34" s="13">
        <f>ROUND(AT$8*AT34,2)</f>
        <v>0</v>
      </c>
      <c r="AV34" s="30">
        <f t="shared" si="224"/>
        <v>0</v>
      </c>
      <c r="AW34" s="13">
        <f t="shared" si="225"/>
        <v>0</v>
      </c>
      <c r="AX34" s="30">
        <f t="shared" si="226"/>
        <v>0</v>
      </c>
      <c r="AY34" s="13">
        <f t="shared" si="227"/>
        <v>0</v>
      </c>
      <c r="AZ34" s="30">
        <f t="shared" si="228"/>
        <v>0</v>
      </c>
      <c r="BA34" s="13">
        <f>ROUND(AZ$8*AZ34,2)</f>
        <v>0</v>
      </c>
      <c r="BB34" s="30">
        <f t="shared" si="229"/>
        <v>0</v>
      </c>
      <c r="BC34" s="13">
        <f>ROUND(BB$8*BB34,2)</f>
        <v>0</v>
      </c>
      <c r="BD34" s="30">
        <f t="shared" si="230"/>
        <v>0</v>
      </c>
      <c r="BE34" s="13">
        <f>ROUND(BD$8*BD34,2)</f>
        <v>0</v>
      </c>
      <c r="BF34" s="30">
        <f t="shared" si="231"/>
        <v>0</v>
      </c>
      <c r="BG34" s="13">
        <f>ROUND(BF$8*BF34,2)</f>
        <v>0</v>
      </c>
      <c r="BH34" s="30">
        <f t="shared" si="231"/>
        <v>0</v>
      </c>
      <c r="BI34" s="13">
        <f>ROUND(BH$8*BH34,2)</f>
        <v>0</v>
      </c>
      <c r="BJ34" s="30">
        <f t="shared" si="232"/>
        <v>0</v>
      </c>
      <c r="BK34" s="13">
        <f>ROUND(BJ$8*BJ34,2)</f>
        <v>0</v>
      </c>
      <c r="BL34" s="30">
        <f t="shared" si="233"/>
        <v>0</v>
      </c>
      <c r="BM34" s="13">
        <f>ROUND(BL$8*BL34,2)</f>
        <v>0</v>
      </c>
      <c r="BN34" s="30">
        <f t="shared" si="234"/>
        <v>0</v>
      </c>
      <c r="BO34" s="13">
        <f>ROUND(BN$8*BN34,2)</f>
        <v>0</v>
      </c>
      <c r="BP34" s="30">
        <f t="shared" si="235"/>
        <v>0</v>
      </c>
      <c r="BQ34" s="13">
        <f t="shared" si="236"/>
        <v>0</v>
      </c>
      <c r="BR34" s="30">
        <f t="shared" si="235"/>
        <v>0</v>
      </c>
      <c r="BS34" s="13">
        <f t="shared" si="237"/>
        <v>0</v>
      </c>
      <c r="BT34" s="30">
        <f t="shared" si="235"/>
        <v>0</v>
      </c>
      <c r="BU34" s="13">
        <f t="shared" si="238"/>
        <v>0</v>
      </c>
      <c r="BV34" s="30">
        <f t="shared" si="235"/>
        <v>0</v>
      </c>
      <c r="BW34" s="13">
        <f t="shared" si="239"/>
        <v>0</v>
      </c>
      <c r="BX34" s="30">
        <f t="shared" si="235"/>
        <v>0</v>
      </c>
      <c r="BY34" s="13">
        <f t="shared" si="240"/>
        <v>0</v>
      </c>
    </row>
    <row r="35" spans="1:77" x14ac:dyDescent="0.25">
      <c r="A35" s="48" t="s">
        <v>86</v>
      </c>
      <c r="B35" s="28"/>
      <c r="C35" s="13">
        <f t="shared" si="197"/>
        <v>0</v>
      </c>
      <c r="D35" s="30">
        <f t="shared" si="198"/>
        <v>0</v>
      </c>
      <c r="E35" s="13">
        <f>ROUND(D$8*D35,2)</f>
        <v>0</v>
      </c>
      <c r="F35" s="30">
        <f>$B35</f>
        <v>0</v>
      </c>
      <c r="G35" s="13">
        <f>ROUND(F$8*F35,2)</f>
        <v>0</v>
      </c>
      <c r="H35" s="30">
        <f t="shared" si="199"/>
        <v>0</v>
      </c>
      <c r="I35" s="13">
        <f>ROUND(H$8*H35,2)</f>
        <v>0</v>
      </c>
      <c r="J35" s="30">
        <f>$B35</f>
        <v>0</v>
      </c>
      <c r="K35" s="13">
        <f t="shared" si="197"/>
        <v>0</v>
      </c>
      <c r="L35" s="30">
        <f t="shared" si="200"/>
        <v>0</v>
      </c>
      <c r="M35" s="13">
        <f t="shared" si="201"/>
        <v>0</v>
      </c>
      <c r="N35" s="30">
        <f t="shared" si="202"/>
        <v>0</v>
      </c>
      <c r="O35" s="13">
        <f>ROUND(N$8*N35,2)</f>
        <v>0</v>
      </c>
      <c r="P35" s="30">
        <f t="shared" si="203"/>
        <v>0</v>
      </c>
      <c r="Q35" s="13">
        <f>ROUND(P$8*P35,2)</f>
        <v>0</v>
      </c>
      <c r="R35" s="30">
        <f t="shared" si="204"/>
        <v>0</v>
      </c>
      <c r="S35" s="13">
        <f>ROUND(R$8*R35,2)</f>
        <v>0</v>
      </c>
      <c r="T35" s="30">
        <f t="shared" si="205"/>
        <v>0</v>
      </c>
      <c r="U35" s="13">
        <f t="shared" si="206"/>
        <v>0</v>
      </c>
      <c r="V35" s="30">
        <f t="shared" si="207"/>
        <v>0</v>
      </c>
      <c r="W35" s="13">
        <f t="shared" si="208"/>
        <v>0</v>
      </c>
      <c r="X35" s="30">
        <f t="shared" si="209"/>
        <v>0</v>
      </c>
      <c r="Y35" s="13">
        <f>ROUND(X$8*X35,2)</f>
        <v>0</v>
      </c>
      <c r="Z35" s="30">
        <f t="shared" si="210"/>
        <v>0</v>
      </c>
      <c r="AA35" s="13">
        <f t="shared" si="211"/>
        <v>0</v>
      </c>
      <c r="AB35" s="30">
        <f t="shared" si="212"/>
        <v>0</v>
      </c>
      <c r="AC35" s="13">
        <f>ROUND(AB$8*AB35,2)</f>
        <v>0</v>
      </c>
      <c r="AD35" s="30">
        <f t="shared" si="213"/>
        <v>0</v>
      </c>
      <c r="AE35" s="13">
        <f>ROUND(AD$8*AD35,2)</f>
        <v>0</v>
      </c>
      <c r="AF35" s="30">
        <f t="shared" si="214"/>
        <v>0</v>
      </c>
      <c r="AG35" s="13">
        <f>ROUND(AF$8*AF35,2)</f>
        <v>0</v>
      </c>
      <c r="AH35" s="30">
        <f t="shared" si="215"/>
        <v>0</v>
      </c>
      <c r="AI35" s="13">
        <f>ROUND(AH$8*AH35,2)</f>
        <v>0</v>
      </c>
      <c r="AJ35" s="30">
        <f t="shared" si="216"/>
        <v>0</v>
      </c>
      <c r="AK35" s="13">
        <f>ROUND(AJ$8*AJ35,2)</f>
        <v>0</v>
      </c>
      <c r="AL35" s="30">
        <f t="shared" si="217"/>
        <v>0</v>
      </c>
      <c r="AM35" s="13">
        <f t="shared" si="218"/>
        <v>0</v>
      </c>
      <c r="AN35" s="30">
        <f t="shared" si="219"/>
        <v>0</v>
      </c>
      <c r="AO35" s="13">
        <f>ROUND(AN$8*AN35,2)</f>
        <v>0</v>
      </c>
      <c r="AP35" s="30">
        <f t="shared" si="220"/>
        <v>0</v>
      </c>
      <c r="AQ35" s="13">
        <f>ROUND(AP$8*AP35,2)</f>
        <v>0</v>
      </c>
      <c r="AR35" s="30">
        <f t="shared" si="221"/>
        <v>0</v>
      </c>
      <c r="AS35" s="13">
        <f t="shared" si="222"/>
        <v>0</v>
      </c>
      <c r="AT35" s="30">
        <f t="shared" si="223"/>
        <v>0</v>
      </c>
      <c r="AU35" s="13">
        <f>ROUND(AT$8*AT35,2)</f>
        <v>0</v>
      </c>
      <c r="AV35" s="30">
        <f t="shared" si="224"/>
        <v>0</v>
      </c>
      <c r="AW35" s="13">
        <f t="shared" si="225"/>
        <v>0</v>
      </c>
      <c r="AX35" s="30">
        <f t="shared" si="226"/>
        <v>0</v>
      </c>
      <c r="AY35" s="13">
        <f t="shared" si="227"/>
        <v>0</v>
      </c>
      <c r="AZ35" s="30">
        <f t="shared" si="228"/>
        <v>0</v>
      </c>
      <c r="BA35" s="13">
        <f>ROUND(AZ$8*AZ35,2)</f>
        <v>0</v>
      </c>
      <c r="BB35" s="30">
        <f t="shared" si="229"/>
        <v>0</v>
      </c>
      <c r="BC35" s="13">
        <f>ROUND(BB$8*BB35,2)</f>
        <v>0</v>
      </c>
      <c r="BD35" s="30">
        <f t="shared" si="230"/>
        <v>0</v>
      </c>
      <c r="BE35" s="13">
        <f>ROUND(BD$8*BD35,2)</f>
        <v>0</v>
      </c>
      <c r="BF35" s="30">
        <f t="shared" si="231"/>
        <v>0</v>
      </c>
      <c r="BG35" s="13">
        <f>ROUND(BF$8*BF35,2)</f>
        <v>0</v>
      </c>
      <c r="BH35" s="30">
        <f t="shared" si="231"/>
        <v>0</v>
      </c>
      <c r="BI35" s="13">
        <f>ROUND(BH$8*BH35,2)</f>
        <v>0</v>
      </c>
      <c r="BJ35" s="30">
        <f t="shared" si="232"/>
        <v>0</v>
      </c>
      <c r="BK35" s="13">
        <f>ROUND(BJ$8*BJ35,2)</f>
        <v>0</v>
      </c>
      <c r="BL35" s="30">
        <f t="shared" si="233"/>
        <v>0</v>
      </c>
      <c r="BM35" s="13">
        <f>ROUND(BL$8*BL35,2)</f>
        <v>0</v>
      </c>
      <c r="BN35" s="30">
        <f t="shared" si="234"/>
        <v>0</v>
      </c>
      <c r="BO35" s="13">
        <f>ROUND(BN$8*BN35,2)</f>
        <v>0</v>
      </c>
      <c r="BP35" s="30">
        <f t="shared" si="235"/>
        <v>0</v>
      </c>
      <c r="BQ35" s="13">
        <f t="shared" si="236"/>
        <v>0</v>
      </c>
      <c r="BR35" s="30">
        <f t="shared" si="235"/>
        <v>0</v>
      </c>
      <c r="BS35" s="13">
        <f t="shared" si="237"/>
        <v>0</v>
      </c>
      <c r="BT35" s="30">
        <f t="shared" si="235"/>
        <v>0</v>
      </c>
      <c r="BU35" s="13">
        <f t="shared" si="238"/>
        <v>0</v>
      </c>
      <c r="BV35" s="30">
        <f t="shared" si="235"/>
        <v>0</v>
      </c>
      <c r="BW35" s="13">
        <f t="shared" si="239"/>
        <v>0</v>
      </c>
      <c r="BX35" s="30">
        <f t="shared" si="235"/>
        <v>0</v>
      </c>
      <c r="BY35" s="13">
        <f t="shared" si="240"/>
        <v>0</v>
      </c>
    </row>
    <row r="36" spans="1:77" x14ac:dyDescent="0.25">
      <c r="A36" s="44" t="s">
        <v>87</v>
      </c>
      <c r="B36" s="50" t="s">
        <v>66</v>
      </c>
      <c r="C36" s="3" t="s">
        <v>58</v>
      </c>
      <c r="D36" s="50" t="s">
        <v>66</v>
      </c>
      <c r="E36" s="3" t="s">
        <v>58</v>
      </c>
      <c r="F36" s="50" t="s">
        <v>66</v>
      </c>
      <c r="G36" s="3" t="s">
        <v>58</v>
      </c>
      <c r="H36" s="50" t="s">
        <v>66</v>
      </c>
      <c r="I36" s="3" t="s">
        <v>58</v>
      </c>
      <c r="J36" s="50" t="s">
        <v>66</v>
      </c>
      <c r="K36" s="3" t="s">
        <v>58</v>
      </c>
      <c r="L36" s="50" t="s">
        <v>66</v>
      </c>
      <c r="M36" s="3" t="s">
        <v>58</v>
      </c>
      <c r="N36" s="50" t="s">
        <v>66</v>
      </c>
      <c r="O36" s="3" t="s">
        <v>58</v>
      </c>
      <c r="P36" s="50" t="s">
        <v>66</v>
      </c>
      <c r="Q36" s="3" t="s">
        <v>58</v>
      </c>
      <c r="R36" s="50" t="s">
        <v>66</v>
      </c>
      <c r="S36" s="3" t="s">
        <v>58</v>
      </c>
      <c r="T36" s="50" t="s">
        <v>66</v>
      </c>
      <c r="U36" s="3" t="s">
        <v>58</v>
      </c>
      <c r="V36" s="50" t="s">
        <v>66</v>
      </c>
      <c r="W36" s="3" t="s">
        <v>58</v>
      </c>
      <c r="X36" s="50" t="s">
        <v>66</v>
      </c>
      <c r="Y36" s="3" t="s">
        <v>58</v>
      </c>
      <c r="Z36" s="50" t="s">
        <v>66</v>
      </c>
      <c r="AA36" s="3" t="s">
        <v>58</v>
      </c>
      <c r="AB36" s="50" t="s">
        <v>66</v>
      </c>
      <c r="AC36" s="3" t="s">
        <v>58</v>
      </c>
      <c r="AD36" s="50" t="s">
        <v>66</v>
      </c>
      <c r="AE36" s="3" t="s">
        <v>58</v>
      </c>
      <c r="AF36" s="50" t="s">
        <v>66</v>
      </c>
      <c r="AG36" s="3" t="s">
        <v>58</v>
      </c>
      <c r="AH36" s="50" t="s">
        <v>66</v>
      </c>
      <c r="AI36" s="3" t="s">
        <v>58</v>
      </c>
      <c r="AJ36" s="50" t="s">
        <v>66</v>
      </c>
      <c r="AK36" s="3" t="s">
        <v>58</v>
      </c>
      <c r="AL36" s="50" t="s">
        <v>66</v>
      </c>
      <c r="AM36" s="3" t="s">
        <v>58</v>
      </c>
      <c r="AN36" s="50" t="s">
        <v>66</v>
      </c>
      <c r="AO36" s="3" t="s">
        <v>58</v>
      </c>
      <c r="AP36" s="50" t="s">
        <v>66</v>
      </c>
      <c r="AQ36" s="3" t="s">
        <v>58</v>
      </c>
      <c r="AR36" s="50" t="s">
        <v>66</v>
      </c>
      <c r="AS36" s="3" t="s">
        <v>58</v>
      </c>
      <c r="AT36" s="50" t="s">
        <v>66</v>
      </c>
      <c r="AU36" s="3" t="s">
        <v>58</v>
      </c>
      <c r="AV36" s="50" t="s">
        <v>66</v>
      </c>
      <c r="AW36" s="3" t="s">
        <v>58</v>
      </c>
      <c r="AX36" s="50" t="s">
        <v>66</v>
      </c>
      <c r="AY36" s="3" t="s">
        <v>58</v>
      </c>
      <c r="AZ36" s="50" t="s">
        <v>66</v>
      </c>
      <c r="BA36" s="3" t="s">
        <v>58</v>
      </c>
      <c r="BB36" s="50" t="s">
        <v>66</v>
      </c>
      <c r="BC36" s="3" t="s">
        <v>58</v>
      </c>
      <c r="BD36" s="50" t="s">
        <v>66</v>
      </c>
      <c r="BE36" s="3" t="s">
        <v>58</v>
      </c>
      <c r="BF36" s="50" t="s">
        <v>66</v>
      </c>
      <c r="BG36" s="3" t="s">
        <v>58</v>
      </c>
      <c r="BH36" s="50" t="s">
        <v>66</v>
      </c>
      <c r="BI36" s="3" t="s">
        <v>58</v>
      </c>
      <c r="BJ36" s="50" t="s">
        <v>66</v>
      </c>
      <c r="BK36" s="3" t="s">
        <v>58</v>
      </c>
      <c r="BL36" s="50" t="s">
        <v>66</v>
      </c>
      <c r="BM36" s="3" t="s">
        <v>58</v>
      </c>
      <c r="BN36" s="50" t="s">
        <v>66</v>
      </c>
      <c r="BO36" s="3" t="s">
        <v>58</v>
      </c>
      <c r="BP36" s="50" t="s">
        <v>66</v>
      </c>
      <c r="BQ36" s="3" t="s">
        <v>58</v>
      </c>
      <c r="BR36" s="50" t="s">
        <v>66</v>
      </c>
      <c r="BS36" s="3" t="s">
        <v>58</v>
      </c>
      <c r="BT36" s="50" t="s">
        <v>66</v>
      </c>
      <c r="BU36" s="3" t="s">
        <v>58</v>
      </c>
      <c r="BV36" s="50" t="s">
        <v>66</v>
      </c>
      <c r="BW36" s="3" t="s">
        <v>58</v>
      </c>
      <c r="BX36" s="50" t="s">
        <v>66</v>
      </c>
      <c r="BY36" s="3" t="s">
        <v>58</v>
      </c>
    </row>
    <row r="37" spans="1:77" ht="25.5" x14ac:dyDescent="0.25">
      <c r="A37" s="48" t="s">
        <v>88</v>
      </c>
      <c r="B37" s="51">
        <f>ROUND(SUM(B16:B23)*SUM(B25:B31),4)</f>
        <v>5.5899999999999998E-2</v>
      </c>
      <c r="C37" s="13">
        <f>ROUND(B$8*B37,2)</f>
        <v>60.84</v>
      </c>
      <c r="D37" s="51">
        <f>ROUND(SUM(D16:D23)*SUM(D25:D31),4)</f>
        <v>5.5899999999999998E-2</v>
      </c>
      <c r="E37" s="13">
        <f>ROUND(D$8*D37,2)</f>
        <v>30.42</v>
      </c>
      <c r="F37" s="51">
        <f>ROUND(SUM(F16:F23)*SUM(F25:F31),4)</f>
        <v>5.5899999999999998E-2</v>
      </c>
      <c r="G37" s="13">
        <f>ROUND(F$8*F37,2)</f>
        <v>50.7</v>
      </c>
      <c r="H37" s="51">
        <f>ROUND(SUM(H16:H23)*SUM(H25:H31),4)</f>
        <v>5.5899999999999998E-2</v>
      </c>
      <c r="I37" s="13">
        <f>ROUND(H$8*H37,2)</f>
        <v>40.56</v>
      </c>
      <c r="J37" s="51">
        <f>ROUND(SUM(J16:J23)*SUM(J25:J31),4)</f>
        <v>5.5899999999999998E-2</v>
      </c>
      <c r="K37" s="13">
        <f>ROUND(J$8*J37,2)</f>
        <v>30.42</v>
      </c>
      <c r="L37" s="51">
        <f>ROUND(SUM(L16:L23)*SUM(L25:L31),4)</f>
        <v>5.5899999999999998E-2</v>
      </c>
      <c r="M37" s="13">
        <f t="shared" ref="M37" si="241">ROUND(L$8*L37,2)</f>
        <v>30.42</v>
      </c>
      <c r="N37" s="51">
        <f>ROUND(SUM(N16:N23)*SUM(N25:N31),4)</f>
        <v>5.5899999999999998E-2</v>
      </c>
      <c r="O37" s="13">
        <f>ROUND(N$8*N37,2)</f>
        <v>30.42</v>
      </c>
      <c r="P37" s="51">
        <f>ROUND(SUM(P16:P23)*SUM(P25:P31),4)</f>
        <v>5.5899999999999998E-2</v>
      </c>
      <c r="Q37" s="13">
        <f>ROUND(P$8*P37,2)</f>
        <v>30.42</v>
      </c>
      <c r="R37" s="51">
        <f>ROUND(SUM(R16:R23)*SUM(R25:R31),4)</f>
        <v>5.5899999999999998E-2</v>
      </c>
      <c r="S37" s="13">
        <f>ROUND(R$8*R37,2)</f>
        <v>30.42</v>
      </c>
      <c r="T37" s="51">
        <f>ROUND(SUM(T16:T23)*SUM(T25:T31),4)</f>
        <v>5.5899999999999998E-2</v>
      </c>
      <c r="U37" s="13">
        <f t="shared" ref="U37" si="242">ROUND(T$8*T37,2)</f>
        <v>30.42</v>
      </c>
      <c r="V37" s="51">
        <f>ROUND(SUM(V16:V23)*SUM(V25:V31),4)</f>
        <v>5.5899999999999998E-2</v>
      </c>
      <c r="W37" s="13">
        <f t="shared" ref="W37" si="243">ROUND(V$8*V37,2)</f>
        <v>30.42</v>
      </c>
      <c r="X37" s="51">
        <f>ROUND(SUM(X16:X23)*SUM(X25:X31),4)</f>
        <v>5.5899999999999998E-2</v>
      </c>
      <c r="Y37" s="13">
        <f>ROUND(X$8*X37,2)</f>
        <v>30.42</v>
      </c>
      <c r="Z37" s="51">
        <f>ROUND(SUM(Z16:Z23)*SUM(Z25:Z31),4)</f>
        <v>5.5899999999999998E-2</v>
      </c>
      <c r="AA37" s="13">
        <f t="shared" ref="AA37" si="244">ROUND(Z$8*Z37,2)</f>
        <v>30.42</v>
      </c>
      <c r="AB37" s="51">
        <f>ROUND(SUM(AB16:AB23)*SUM(AB25:AB31),4)</f>
        <v>5.5899999999999998E-2</v>
      </c>
      <c r="AC37" s="13">
        <f>ROUND(AB$8*AB37,2)</f>
        <v>30.42</v>
      </c>
      <c r="AD37" s="51">
        <f>ROUND(SUM(AD16:AD23)*SUM(AD25:AD31),4)</f>
        <v>5.5899999999999998E-2</v>
      </c>
      <c r="AE37" s="13">
        <f>ROUND(AD$8*AD37,2)</f>
        <v>30.42</v>
      </c>
      <c r="AF37" s="51">
        <f>ROUND(SUM(AF16:AF23)*SUM(AF25:AF31),4)</f>
        <v>5.5899999999999998E-2</v>
      </c>
      <c r="AG37" s="13">
        <f>ROUND(AF$8*AF37,2)</f>
        <v>30.42</v>
      </c>
      <c r="AH37" s="51">
        <f>ROUND(SUM(AH16:AH23)*SUM(AH25:AH31),4)</f>
        <v>5.5899999999999998E-2</v>
      </c>
      <c r="AI37" s="13">
        <f>ROUND(AH$8*AH37,2)</f>
        <v>40.56</v>
      </c>
      <c r="AJ37" s="51">
        <f>ROUND(SUM(AJ16:AJ23)*SUM(AJ25:AJ31),4)</f>
        <v>5.5899999999999998E-2</v>
      </c>
      <c r="AK37" s="13">
        <f>ROUND(AJ$8*AJ37,2)</f>
        <v>30.42</v>
      </c>
      <c r="AL37" s="51">
        <f>ROUND(SUM(AL16:AL23)*SUM(AL25:AL31),4)</f>
        <v>5.5899999999999998E-2</v>
      </c>
      <c r="AM37" s="13">
        <f t="shared" ref="AM37" si="245">ROUND(AL$8*AL37,2)</f>
        <v>30.42</v>
      </c>
      <c r="AN37" s="51">
        <f>ROUND(SUM(AN16:AN23)*SUM(AN25:AN31),4)</f>
        <v>5.5899999999999998E-2</v>
      </c>
      <c r="AO37" s="13">
        <f>ROUND(AN$8*AN37,2)</f>
        <v>50.7</v>
      </c>
      <c r="AP37" s="51">
        <f>ROUND(SUM(AP16:AP23)*SUM(AP25:AP31),4)</f>
        <v>5.5899999999999998E-2</v>
      </c>
      <c r="AQ37" s="13">
        <f>ROUND(AP$8*AP37,2)</f>
        <v>30.42</v>
      </c>
      <c r="AR37" s="51">
        <f>ROUND(SUM(AR16:AR23)*SUM(AR25:AR31),4)</f>
        <v>5.5899999999999998E-2</v>
      </c>
      <c r="AS37" s="13">
        <f t="shared" ref="AS37" si="246">ROUND(AR$8*AR37,2)</f>
        <v>40.56</v>
      </c>
      <c r="AT37" s="51">
        <f>ROUND(SUM(AT16:AT23)*SUM(AT25:AT31),4)</f>
        <v>5.5899999999999998E-2</v>
      </c>
      <c r="AU37" s="13">
        <f>ROUND(AT$8*AT37,2)</f>
        <v>30.42</v>
      </c>
      <c r="AV37" s="51">
        <f>ROUND(SUM(AV16:AV23)*SUM(AV25:AV31),4)</f>
        <v>5.5899999999999998E-2</v>
      </c>
      <c r="AW37" s="13">
        <f t="shared" ref="AW37" si="247">ROUND(AV$8*AV37,2)</f>
        <v>30.42</v>
      </c>
      <c r="AX37" s="51">
        <f>ROUND(SUM(AX16:AX23)*SUM(AX25:AX31),4)</f>
        <v>5.5899999999999998E-2</v>
      </c>
      <c r="AY37" s="13">
        <f t="shared" ref="AY37" si="248">ROUND(AX$8*AX37,2)</f>
        <v>30.42</v>
      </c>
      <c r="AZ37" s="51">
        <f>ROUND(SUM(AZ16:AZ23)*SUM(AZ25:AZ31),4)</f>
        <v>5.5899999999999998E-2</v>
      </c>
      <c r="BA37" s="13">
        <f>ROUND(AZ$8*AZ37,2)</f>
        <v>30.42</v>
      </c>
      <c r="BB37" s="51">
        <f>ROUND(SUM(BB16:BB23)*SUM(BB25:BB31),4)</f>
        <v>5.5899999999999998E-2</v>
      </c>
      <c r="BC37" s="13">
        <f>ROUND(BB$8*BB37,2)</f>
        <v>40.56</v>
      </c>
      <c r="BD37" s="51">
        <f>ROUND(SUM(BD16:BD23)*SUM(BD25:BD31),4)</f>
        <v>5.5899999999999998E-2</v>
      </c>
      <c r="BE37" s="13">
        <f>ROUND(BD$8*BD37,2)</f>
        <v>30.42</v>
      </c>
      <c r="BF37" s="51">
        <f>ROUND(SUM(BF16:BF23)*SUM(BF25:BF31),4)</f>
        <v>5.5899999999999998E-2</v>
      </c>
      <c r="BG37" s="13">
        <f>ROUND(BF$8*BF37,2)</f>
        <v>30.42</v>
      </c>
      <c r="BH37" s="51">
        <f>ROUND(SUM(BH16:BH23)*SUM(BH25:BH31),4)</f>
        <v>5.5899999999999998E-2</v>
      </c>
      <c r="BI37" s="13">
        <f>ROUND(BH$8*BH37,2)</f>
        <v>40.56</v>
      </c>
      <c r="BJ37" s="51">
        <f>ROUND(SUM(BJ16:BJ23)*SUM(BJ25:BJ31),4)</f>
        <v>5.5899999999999998E-2</v>
      </c>
      <c r="BK37" s="13">
        <f>ROUND(BJ$8*BJ37,2)</f>
        <v>30.42</v>
      </c>
      <c r="BL37" s="51">
        <f>ROUND(SUM(BL16:BL23)*SUM(BL25:BL31),4)</f>
        <v>5.5899999999999998E-2</v>
      </c>
      <c r="BM37" s="13">
        <f>ROUND(BL$8*BL37,2)</f>
        <v>30.42</v>
      </c>
      <c r="BN37" s="51">
        <f>ROUND(SUM(BN16:BN23)*SUM(BN25:BN31),4)</f>
        <v>5.5899999999999998E-2</v>
      </c>
      <c r="BO37" s="13">
        <f>ROUND(BN$8*BN37,2)</f>
        <v>40.56</v>
      </c>
      <c r="BP37" s="51">
        <f>ROUND(SUM(BP16:BP23)*SUM(BP25:BP31),4)</f>
        <v>5.5899999999999998E-2</v>
      </c>
      <c r="BQ37" s="13">
        <f t="shared" ref="BQ37" si="249">ROUND(BP$8*BP37,2)</f>
        <v>30.42</v>
      </c>
      <c r="BR37" s="51">
        <f t="shared" ref="BR37" si="250">ROUND(SUM(BR16:BR23)*SUM(BR25:BR31),4)</f>
        <v>5.5899999999999998E-2</v>
      </c>
      <c r="BS37" s="13">
        <f t="shared" ref="BS37" si="251">ROUND(BR$8*BR37,2)</f>
        <v>30.42</v>
      </c>
      <c r="BT37" s="51">
        <f t="shared" ref="BT37" si="252">ROUND(SUM(BT16:BT23)*SUM(BT25:BT31),4)</f>
        <v>5.5899999999999998E-2</v>
      </c>
      <c r="BU37" s="13">
        <f t="shared" ref="BU37" si="253">ROUND(BT$8*BT37,2)</f>
        <v>40.56</v>
      </c>
      <c r="BV37" s="51">
        <f t="shared" ref="BV37" si="254">ROUND(SUM(BV16:BV23)*SUM(BV25:BV31),4)</f>
        <v>5.5899999999999998E-2</v>
      </c>
      <c r="BW37" s="13">
        <f t="shared" ref="BW37" si="255">ROUND(BV$8*BV37,2)</f>
        <v>30.42</v>
      </c>
      <c r="BX37" s="51">
        <f t="shared" ref="BX37" si="256">ROUND(SUM(BX16:BX23)*SUM(BX25:BX31),4)</f>
        <v>5.5899999999999998E-2</v>
      </c>
      <c r="BY37" s="13">
        <f t="shared" ref="BY37" si="257">ROUND(BX$8*BX37,2)</f>
        <v>30.42</v>
      </c>
    </row>
    <row r="38" spans="1:77" x14ac:dyDescent="0.25">
      <c r="A38" s="44" t="s">
        <v>89</v>
      </c>
      <c r="B38" s="52">
        <f>SUM(B16:B37)</f>
        <v>0.53569999999999995</v>
      </c>
      <c r="C38" s="15">
        <f t="shared" ref="C38:BQ38" si="258">SUM(C16:C37)</f>
        <v>583.04000000000008</v>
      </c>
      <c r="D38" s="52">
        <f t="shared" ref="D38:I38" si="259">SUM(D16:D37)</f>
        <v>0.53569999999999995</v>
      </c>
      <c r="E38" s="15">
        <f t="shared" si="259"/>
        <v>291.52000000000004</v>
      </c>
      <c r="F38" s="52">
        <f t="shared" si="259"/>
        <v>0.53569999999999995</v>
      </c>
      <c r="G38" s="15">
        <f t="shared" si="259"/>
        <v>485.85999999999996</v>
      </c>
      <c r="H38" s="52">
        <f t="shared" si="259"/>
        <v>0.53569999999999995</v>
      </c>
      <c r="I38" s="15">
        <f t="shared" si="259"/>
        <v>388.70000000000005</v>
      </c>
      <c r="J38" s="52">
        <f t="shared" si="258"/>
        <v>0.53569999999999995</v>
      </c>
      <c r="K38" s="15">
        <f t="shared" si="258"/>
        <v>291.52000000000004</v>
      </c>
      <c r="L38" s="52">
        <f t="shared" si="258"/>
        <v>0.53569999999999995</v>
      </c>
      <c r="M38" s="15">
        <f t="shared" si="258"/>
        <v>291.52000000000004</v>
      </c>
      <c r="N38" s="52">
        <f t="shared" ref="N38:S38" si="260">SUM(N16:N37)</f>
        <v>0.53569999999999995</v>
      </c>
      <c r="O38" s="15">
        <f t="shared" si="260"/>
        <v>291.52000000000004</v>
      </c>
      <c r="P38" s="52">
        <f t="shared" si="260"/>
        <v>0.53569999999999995</v>
      </c>
      <c r="Q38" s="15">
        <f t="shared" si="260"/>
        <v>291.52000000000004</v>
      </c>
      <c r="R38" s="52">
        <f t="shared" si="260"/>
        <v>0.53569999999999995</v>
      </c>
      <c r="S38" s="15">
        <f t="shared" si="260"/>
        <v>291.52000000000004</v>
      </c>
      <c r="T38" s="52">
        <f t="shared" si="258"/>
        <v>0.53569999999999995</v>
      </c>
      <c r="U38" s="15">
        <f t="shared" si="258"/>
        <v>291.52000000000004</v>
      </c>
      <c r="V38" s="52">
        <f t="shared" si="258"/>
        <v>0.53569999999999995</v>
      </c>
      <c r="W38" s="15">
        <f t="shared" si="258"/>
        <v>291.52000000000004</v>
      </c>
      <c r="X38" s="52">
        <f>SUM(X16:X37)</f>
        <v>0.53569999999999995</v>
      </c>
      <c r="Y38" s="15">
        <f>SUM(Y16:Y37)</f>
        <v>291.52000000000004</v>
      </c>
      <c r="Z38" s="52">
        <f t="shared" si="258"/>
        <v>0.53569999999999995</v>
      </c>
      <c r="AA38" s="15">
        <f t="shared" si="258"/>
        <v>291.52000000000004</v>
      </c>
      <c r="AB38" s="52">
        <f t="shared" ref="AB38:AH38" si="261">SUM(AB16:AB37)</f>
        <v>0.53569999999999995</v>
      </c>
      <c r="AC38" s="15">
        <f t="shared" si="261"/>
        <v>291.52000000000004</v>
      </c>
      <c r="AD38" s="52">
        <f t="shared" si="261"/>
        <v>0.53569999999999995</v>
      </c>
      <c r="AE38" s="15">
        <f t="shared" si="261"/>
        <v>291.52000000000004</v>
      </c>
      <c r="AF38" s="52">
        <f t="shared" si="261"/>
        <v>0.53569999999999995</v>
      </c>
      <c r="AG38" s="15">
        <f t="shared" si="261"/>
        <v>291.52000000000004</v>
      </c>
      <c r="AH38" s="52">
        <f t="shared" si="261"/>
        <v>0.53569999999999995</v>
      </c>
      <c r="AI38" s="15">
        <f t="shared" ref="AI38" si="262">SUM(AI16:AI37)</f>
        <v>388.70000000000005</v>
      </c>
      <c r="AJ38" s="52">
        <f>SUM(AJ16:AJ37)</f>
        <v>0.53569999999999995</v>
      </c>
      <c r="AK38" s="15">
        <f>SUM(AK16:AK37)</f>
        <v>291.52000000000004</v>
      </c>
      <c r="AL38" s="52">
        <f t="shared" si="258"/>
        <v>0.53569999999999995</v>
      </c>
      <c r="AM38" s="15">
        <f t="shared" si="258"/>
        <v>291.52000000000004</v>
      </c>
      <c r="AN38" s="52">
        <f>SUM(AN16:AN37)</f>
        <v>0.53569999999999995</v>
      </c>
      <c r="AO38" s="15">
        <f>SUM(AO16:AO37)</f>
        <v>485.85999999999996</v>
      </c>
      <c r="AP38" s="52">
        <f>SUM(AP16:AP37)</f>
        <v>0.53569999999999995</v>
      </c>
      <c r="AQ38" s="15">
        <f>SUM(AQ16:AQ37)</f>
        <v>291.52000000000004</v>
      </c>
      <c r="AR38" s="52">
        <f t="shared" si="258"/>
        <v>0.53569999999999995</v>
      </c>
      <c r="AS38" s="15">
        <f t="shared" si="258"/>
        <v>388.70000000000005</v>
      </c>
      <c r="AT38" s="52">
        <f>SUM(AT16:AT37)</f>
        <v>0.53569999999999995</v>
      </c>
      <c r="AU38" s="15">
        <f>SUM(AU16:AU37)</f>
        <v>291.52000000000004</v>
      </c>
      <c r="AV38" s="52">
        <f t="shared" si="258"/>
        <v>0.53569999999999995</v>
      </c>
      <c r="AW38" s="15">
        <f t="shared" si="258"/>
        <v>291.52000000000004</v>
      </c>
      <c r="AX38" s="52">
        <f t="shared" si="258"/>
        <v>0.53569999999999995</v>
      </c>
      <c r="AY38" s="15">
        <f t="shared" si="258"/>
        <v>291.52000000000004</v>
      </c>
      <c r="AZ38" s="52">
        <f t="shared" ref="AZ38:BO38" si="263">SUM(AZ16:AZ37)</f>
        <v>0.53569999999999995</v>
      </c>
      <c r="BA38" s="15">
        <f t="shared" si="263"/>
        <v>291.52000000000004</v>
      </c>
      <c r="BB38" s="52">
        <f t="shared" si="263"/>
        <v>0.53569999999999995</v>
      </c>
      <c r="BC38" s="15">
        <f t="shared" si="263"/>
        <v>388.70000000000005</v>
      </c>
      <c r="BD38" s="52">
        <f t="shared" si="263"/>
        <v>0.53569999999999995</v>
      </c>
      <c r="BE38" s="15">
        <f t="shared" si="263"/>
        <v>291.52000000000004</v>
      </c>
      <c r="BF38" s="52">
        <f t="shared" ref="BF38:BG38" si="264">SUM(BF16:BF37)</f>
        <v>0.53569999999999995</v>
      </c>
      <c r="BG38" s="15">
        <f t="shared" si="264"/>
        <v>291.52000000000004</v>
      </c>
      <c r="BH38" s="52">
        <f t="shared" si="263"/>
        <v>0.53569999999999995</v>
      </c>
      <c r="BI38" s="15">
        <f t="shared" si="263"/>
        <v>388.70000000000005</v>
      </c>
      <c r="BJ38" s="52">
        <f t="shared" si="263"/>
        <v>0.53569999999999995</v>
      </c>
      <c r="BK38" s="15">
        <f t="shared" si="263"/>
        <v>291.52000000000004</v>
      </c>
      <c r="BL38" s="52">
        <f t="shared" si="263"/>
        <v>0.53569999999999995</v>
      </c>
      <c r="BM38" s="15">
        <f t="shared" si="263"/>
        <v>291.52000000000004</v>
      </c>
      <c r="BN38" s="52">
        <f t="shared" si="263"/>
        <v>0.53569999999999995</v>
      </c>
      <c r="BO38" s="15">
        <f t="shared" si="263"/>
        <v>388.70000000000005</v>
      </c>
      <c r="BP38" s="52">
        <f t="shared" si="258"/>
        <v>0.53569999999999995</v>
      </c>
      <c r="BQ38" s="15">
        <f t="shared" si="258"/>
        <v>291.52000000000004</v>
      </c>
      <c r="BR38" s="52">
        <f t="shared" ref="BR38:BW38" si="265">SUM(BR16:BR37)</f>
        <v>0.53569999999999995</v>
      </c>
      <c r="BS38" s="15">
        <f t="shared" si="265"/>
        <v>291.52000000000004</v>
      </c>
      <c r="BT38" s="52">
        <f t="shared" si="265"/>
        <v>0.53569999999999995</v>
      </c>
      <c r="BU38" s="15">
        <f t="shared" si="265"/>
        <v>388.70000000000005</v>
      </c>
      <c r="BV38" s="52">
        <f t="shared" si="265"/>
        <v>0.53569999999999995</v>
      </c>
      <c r="BW38" s="15">
        <f t="shared" si="265"/>
        <v>291.52000000000004</v>
      </c>
      <c r="BX38" s="52">
        <f t="shared" ref="BX38:BY38" si="266">SUM(BX16:BX37)</f>
        <v>0.53569999999999995</v>
      </c>
      <c r="BY38" s="15">
        <f t="shared" si="266"/>
        <v>291.52000000000004</v>
      </c>
    </row>
    <row r="39" spans="1:77" x14ac:dyDescent="0.25">
      <c r="A39" s="44" t="s">
        <v>90</v>
      </c>
      <c r="B39" s="53"/>
      <c r="C39" s="15">
        <f>B8+C38</f>
        <v>1671.4099999999999</v>
      </c>
      <c r="D39" s="53"/>
      <c r="E39" s="15">
        <f t="shared" ref="E39" si="267">D8+E38</f>
        <v>835.7</v>
      </c>
      <c r="F39" s="53"/>
      <c r="G39" s="15">
        <f t="shared" ref="G39" si="268">F8+G38</f>
        <v>1392.83</v>
      </c>
      <c r="H39" s="53"/>
      <c r="I39" s="15">
        <f t="shared" ref="I39" si="269">H8+I38</f>
        <v>1114.2800000000002</v>
      </c>
      <c r="J39" s="53"/>
      <c r="K39" s="15">
        <f t="shared" ref="K39" si="270">J8+K38</f>
        <v>835.7</v>
      </c>
      <c r="L39" s="53"/>
      <c r="M39" s="15">
        <f t="shared" ref="M39" si="271">L8+M38</f>
        <v>835.7</v>
      </c>
      <c r="N39" s="53"/>
      <c r="O39" s="15">
        <f t="shared" ref="O39" si="272">N8+O38</f>
        <v>835.7</v>
      </c>
      <c r="P39" s="53"/>
      <c r="Q39" s="15">
        <f t="shared" ref="Q39" si="273">P8+Q38</f>
        <v>835.7</v>
      </c>
      <c r="R39" s="53"/>
      <c r="S39" s="15">
        <f t="shared" ref="S39" si="274">R8+S38</f>
        <v>835.7</v>
      </c>
      <c r="T39" s="53"/>
      <c r="U39" s="15">
        <f t="shared" ref="U39" si="275">T8+U38</f>
        <v>835.7</v>
      </c>
      <c r="V39" s="53"/>
      <c r="W39" s="15">
        <f t="shared" ref="W39" si="276">V8+W38</f>
        <v>835.7</v>
      </c>
      <c r="X39" s="53"/>
      <c r="Y39" s="15">
        <f t="shared" ref="Y39" si="277">X8+Y38</f>
        <v>835.7</v>
      </c>
      <c r="Z39" s="53"/>
      <c r="AA39" s="15">
        <f t="shared" ref="AA39" si="278">Z8+AA38</f>
        <v>835.7</v>
      </c>
      <c r="AB39" s="53"/>
      <c r="AC39" s="15">
        <f t="shared" ref="AC39" si="279">AB8+AC38</f>
        <v>835.7</v>
      </c>
      <c r="AD39" s="53"/>
      <c r="AE39" s="15">
        <f t="shared" ref="AE39" si="280">AD8+AE38</f>
        <v>835.7</v>
      </c>
      <c r="AF39" s="53"/>
      <c r="AG39" s="15">
        <f t="shared" ref="AG39" si="281">AF8+AG38</f>
        <v>835.7</v>
      </c>
      <c r="AH39" s="53"/>
      <c r="AI39" s="15">
        <f t="shared" ref="AI39" si="282">AH8+AI38</f>
        <v>1114.2800000000002</v>
      </c>
      <c r="AJ39" s="53"/>
      <c r="AK39" s="15">
        <f t="shared" ref="AK39" si="283">AJ8+AK38</f>
        <v>835.7</v>
      </c>
      <c r="AL39" s="53"/>
      <c r="AM39" s="15">
        <f t="shared" ref="AM39" si="284">AL8+AM38</f>
        <v>835.7</v>
      </c>
      <c r="AN39" s="53"/>
      <c r="AO39" s="15">
        <f t="shared" ref="AO39" si="285">AN8+AO38</f>
        <v>1392.83</v>
      </c>
      <c r="AP39" s="53"/>
      <c r="AQ39" s="15">
        <f t="shared" ref="AQ39" si="286">AP8+AQ38</f>
        <v>835.7</v>
      </c>
      <c r="AR39" s="53"/>
      <c r="AS39" s="15">
        <f t="shared" ref="AS39" si="287">AR8+AS38</f>
        <v>1114.2800000000002</v>
      </c>
      <c r="AT39" s="53"/>
      <c r="AU39" s="15">
        <f t="shared" ref="AU39" si="288">AT8+AU38</f>
        <v>835.7</v>
      </c>
      <c r="AV39" s="53"/>
      <c r="AW39" s="15">
        <f t="shared" ref="AW39" si="289">AV8+AW38</f>
        <v>835.7</v>
      </c>
      <c r="AX39" s="53"/>
      <c r="AY39" s="15">
        <f t="shared" ref="AY39" si="290">AX8+AY38</f>
        <v>835.7</v>
      </c>
      <c r="AZ39" s="53"/>
      <c r="BA39" s="15">
        <f t="shared" ref="BA39" si="291">AZ8+BA38</f>
        <v>835.7</v>
      </c>
      <c r="BB39" s="53"/>
      <c r="BC39" s="15">
        <f t="shared" ref="BC39" si="292">BB8+BC38</f>
        <v>1114.2800000000002</v>
      </c>
      <c r="BD39" s="53"/>
      <c r="BE39" s="15">
        <f t="shared" ref="BE39" si="293">BD8+BE38</f>
        <v>835.7</v>
      </c>
      <c r="BF39" s="53"/>
      <c r="BG39" s="15">
        <f t="shared" ref="BG39" si="294">BF8+BG38</f>
        <v>835.7</v>
      </c>
      <c r="BH39" s="53"/>
      <c r="BI39" s="15">
        <f t="shared" ref="BI39" si="295">BH8+BI38</f>
        <v>1114.2800000000002</v>
      </c>
      <c r="BJ39" s="53"/>
      <c r="BK39" s="15">
        <f t="shared" ref="BK39" si="296">BJ8+BK38</f>
        <v>835.7</v>
      </c>
      <c r="BL39" s="53"/>
      <c r="BM39" s="15">
        <f t="shared" ref="BM39" si="297">BL8+BM38</f>
        <v>835.7</v>
      </c>
      <c r="BN39" s="53"/>
      <c r="BO39" s="15">
        <f t="shared" ref="BO39" si="298">BN8+BO38</f>
        <v>1114.2800000000002</v>
      </c>
      <c r="BP39" s="53"/>
      <c r="BQ39" s="15">
        <f t="shared" ref="BQ39" si="299">BP8+BQ38</f>
        <v>835.7</v>
      </c>
      <c r="BR39" s="53"/>
      <c r="BS39" s="15">
        <f t="shared" ref="BS39" si="300">BR8+BS38</f>
        <v>835.7</v>
      </c>
      <c r="BT39" s="53"/>
      <c r="BU39" s="15">
        <f t="shared" ref="BU39" si="301">BT8+BU38</f>
        <v>1114.2800000000002</v>
      </c>
      <c r="BV39" s="53"/>
      <c r="BW39" s="15">
        <f t="shared" ref="BW39" si="302">BV8+BW38</f>
        <v>835.7</v>
      </c>
      <c r="BX39" s="53"/>
      <c r="BY39" s="15">
        <f t="shared" ref="BY39" si="303">BX8+BY38</f>
        <v>835.7</v>
      </c>
    </row>
    <row r="40" spans="1:77" x14ac:dyDescent="0.25">
      <c r="A40" s="45" t="s">
        <v>91</v>
      </c>
      <c r="B40" s="194"/>
      <c r="C40" s="195"/>
      <c r="D40" s="194"/>
      <c r="E40" s="195"/>
      <c r="F40" s="194"/>
      <c r="G40" s="195"/>
      <c r="H40" s="194"/>
      <c r="I40" s="195"/>
      <c r="J40" s="194"/>
      <c r="K40" s="195"/>
      <c r="L40" s="194"/>
      <c r="M40" s="195"/>
      <c r="N40" s="194"/>
      <c r="O40" s="195"/>
      <c r="P40" s="194"/>
      <c r="Q40" s="195"/>
      <c r="R40" s="194"/>
      <c r="S40" s="195"/>
      <c r="T40" s="194"/>
      <c r="U40" s="195"/>
      <c r="V40" s="194"/>
      <c r="W40" s="195"/>
      <c r="X40" s="194"/>
      <c r="Y40" s="195"/>
      <c r="Z40" s="194"/>
      <c r="AA40" s="195"/>
      <c r="AB40" s="194"/>
      <c r="AC40" s="195"/>
      <c r="AD40" s="194"/>
      <c r="AE40" s="195"/>
      <c r="AF40" s="194"/>
      <c r="AG40" s="195"/>
      <c r="AH40" s="194"/>
      <c r="AI40" s="195"/>
      <c r="AJ40" s="194"/>
      <c r="AK40" s="195"/>
      <c r="AL40" s="194"/>
      <c r="AM40" s="195"/>
      <c r="AN40" s="194"/>
      <c r="AO40" s="195"/>
      <c r="AP40" s="194"/>
      <c r="AQ40" s="195"/>
      <c r="AR40" s="194"/>
      <c r="AS40" s="195"/>
      <c r="AT40" s="194"/>
      <c r="AU40" s="195"/>
      <c r="AV40" s="194"/>
      <c r="AW40" s="195"/>
      <c r="AX40" s="194"/>
      <c r="AY40" s="195"/>
      <c r="AZ40" s="194"/>
      <c r="BA40" s="195"/>
      <c r="BB40" s="194"/>
      <c r="BC40" s="195"/>
      <c r="BD40" s="194"/>
      <c r="BE40" s="195"/>
      <c r="BF40" s="194"/>
      <c r="BG40" s="195"/>
      <c r="BH40" s="194"/>
      <c r="BI40" s="195"/>
      <c r="BJ40" s="194"/>
      <c r="BK40" s="195"/>
      <c r="BL40" s="194"/>
      <c r="BM40" s="195"/>
      <c r="BN40" s="194"/>
      <c r="BO40" s="195"/>
      <c r="BP40" s="194"/>
      <c r="BQ40" s="195"/>
      <c r="BR40" s="194"/>
      <c r="BS40" s="195"/>
      <c r="BT40" s="194"/>
      <c r="BU40" s="195"/>
      <c r="BV40" s="194"/>
      <c r="BW40" s="195"/>
      <c r="BX40" s="194"/>
      <c r="BY40" s="195"/>
    </row>
    <row r="41" spans="1:77" x14ac:dyDescent="0.25">
      <c r="A41" s="205" t="s">
        <v>92</v>
      </c>
      <c r="B41" s="197" t="s">
        <v>58</v>
      </c>
      <c r="C41" s="197"/>
      <c r="D41" s="197" t="s">
        <v>58</v>
      </c>
      <c r="E41" s="197"/>
      <c r="F41" s="197" t="s">
        <v>58</v>
      </c>
      <c r="G41" s="197"/>
      <c r="H41" s="197" t="s">
        <v>58</v>
      </c>
      <c r="I41" s="197"/>
      <c r="J41" s="197" t="s">
        <v>58</v>
      </c>
      <c r="K41" s="197"/>
      <c r="L41" s="197" t="s">
        <v>58</v>
      </c>
      <c r="M41" s="197"/>
      <c r="N41" s="197" t="s">
        <v>58</v>
      </c>
      <c r="O41" s="197"/>
      <c r="P41" s="197" t="s">
        <v>58</v>
      </c>
      <c r="Q41" s="197"/>
      <c r="R41" s="197" t="s">
        <v>58</v>
      </c>
      <c r="S41" s="197"/>
      <c r="T41" s="197" t="s">
        <v>58</v>
      </c>
      <c r="U41" s="197"/>
      <c r="V41" s="197" t="s">
        <v>58</v>
      </c>
      <c r="W41" s="197"/>
      <c r="X41" s="197" t="s">
        <v>58</v>
      </c>
      <c r="Y41" s="197"/>
      <c r="Z41" s="197" t="s">
        <v>58</v>
      </c>
      <c r="AA41" s="197"/>
      <c r="AB41" s="197" t="s">
        <v>58</v>
      </c>
      <c r="AC41" s="197"/>
      <c r="AD41" s="197" t="s">
        <v>58</v>
      </c>
      <c r="AE41" s="197"/>
      <c r="AF41" s="197" t="s">
        <v>58</v>
      </c>
      <c r="AG41" s="197"/>
      <c r="AH41" s="197" t="s">
        <v>58</v>
      </c>
      <c r="AI41" s="197"/>
      <c r="AJ41" s="197" t="s">
        <v>58</v>
      </c>
      <c r="AK41" s="197"/>
      <c r="AL41" s="197" t="s">
        <v>58</v>
      </c>
      <c r="AM41" s="197"/>
      <c r="AN41" s="197" t="s">
        <v>58</v>
      </c>
      <c r="AO41" s="197"/>
      <c r="AP41" s="197" t="s">
        <v>58</v>
      </c>
      <c r="AQ41" s="197"/>
      <c r="AR41" s="197" t="s">
        <v>58</v>
      </c>
      <c r="AS41" s="197"/>
      <c r="AT41" s="197" t="s">
        <v>58</v>
      </c>
      <c r="AU41" s="197"/>
      <c r="AV41" s="197" t="s">
        <v>58</v>
      </c>
      <c r="AW41" s="197"/>
      <c r="AX41" s="197" t="s">
        <v>58</v>
      </c>
      <c r="AY41" s="197"/>
      <c r="AZ41" s="197" t="s">
        <v>58</v>
      </c>
      <c r="BA41" s="197"/>
      <c r="BB41" s="197" t="s">
        <v>58</v>
      </c>
      <c r="BC41" s="197"/>
      <c r="BD41" s="197" t="s">
        <v>58</v>
      </c>
      <c r="BE41" s="197"/>
      <c r="BF41" s="197" t="s">
        <v>58</v>
      </c>
      <c r="BG41" s="197"/>
      <c r="BH41" s="197" t="s">
        <v>58</v>
      </c>
      <c r="BI41" s="197"/>
      <c r="BJ41" s="197" t="s">
        <v>58</v>
      </c>
      <c r="BK41" s="197"/>
      <c r="BL41" s="197" t="s">
        <v>58</v>
      </c>
      <c r="BM41" s="197"/>
      <c r="BN41" s="197" t="s">
        <v>58</v>
      </c>
      <c r="BO41" s="197"/>
      <c r="BP41" s="197" t="s">
        <v>58</v>
      </c>
      <c r="BQ41" s="197"/>
      <c r="BR41" s="197" t="s">
        <v>58</v>
      </c>
      <c r="BS41" s="197"/>
      <c r="BT41" s="197" t="s">
        <v>58</v>
      </c>
      <c r="BU41" s="197"/>
      <c r="BV41" s="197" t="s">
        <v>58</v>
      </c>
      <c r="BW41" s="197"/>
      <c r="BX41" s="197" t="s">
        <v>58</v>
      </c>
      <c r="BY41" s="197"/>
    </row>
    <row r="42" spans="1:77" x14ac:dyDescent="0.25">
      <c r="A42" s="206"/>
      <c r="B42" s="88" t="s">
        <v>93</v>
      </c>
      <c r="C42" s="88" t="s">
        <v>14</v>
      </c>
      <c r="D42" s="88" t="s">
        <v>93</v>
      </c>
      <c r="E42" s="88" t="s">
        <v>14</v>
      </c>
      <c r="F42" s="88" t="s">
        <v>93</v>
      </c>
      <c r="G42" s="88" t="s">
        <v>14</v>
      </c>
      <c r="H42" s="88" t="s">
        <v>93</v>
      </c>
      <c r="I42" s="88" t="s">
        <v>14</v>
      </c>
      <c r="J42" s="88" t="s">
        <v>93</v>
      </c>
      <c r="K42" s="88" t="s">
        <v>14</v>
      </c>
      <c r="L42" s="88" t="s">
        <v>93</v>
      </c>
      <c r="M42" s="88" t="s">
        <v>14</v>
      </c>
      <c r="N42" s="88" t="s">
        <v>93</v>
      </c>
      <c r="O42" s="88" t="s">
        <v>14</v>
      </c>
      <c r="P42" s="88" t="s">
        <v>93</v>
      </c>
      <c r="Q42" s="88" t="s">
        <v>14</v>
      </c>
      <c r="R42" s="88" t="s">
        <v>93</v>
      </c>
      <c r="S42" s="88" t="s">
        <v>14</v>
      </c>
      <c r="T42" s="88" t="s">
        <v>93</v>
      </c>
      <c r="U42" s="88" t="s">
        <v>14</v>
      </c>
      <c r="V42" s="88" t="s">
        <v>93</v>
      </c>
      <c r="W42" s="88" t="s">
        <v>14</v>
      </c>
      <c r="X42" s="88" t="s">
        <v>93</v>
      </c>
      <c r="Y42" s="88" t="s">
        <v>14</v>
      </c>
      <c r="Z42" s="88" t="s">
        <v>93</v>
      </c>
      <c r="AA42" s="88" t="s">
        <v>14</v>
      </c>
      <c r="AB42" s="88" t="s">
        <v>93</v>
      </c>
      <c r="AC42" s="88" t="s">
        <v>14</v>
      </c>
      <c r="AD42" s="88" t="s">
        <v>93</v>
      </c>
      <c r="AE42" s="88" t="s">
        <v>14</v>
      </c>
      <c r="AF42" s="88" t="s">
        <v>93</v>
      </c>
      <c r="AG42" s="88" t="s">
        <v>14</v>
      </c>
      <c r="AH42" s="88" t="s">
        <v>93</v>
      </c>
      <c r="AI42" s="88" t="s">
        <v>14</v>
      </c>
      <c r="AJ42" s="88" t="s">
        <v>93</v>
      </c>
      <c r="AK42" s="88" t="s">
        <v>14</v>
      </c>
      <c r="AL42" s="88" t="s">
        <v>93</v>
      </c>
      <c r="AM42" s="88" t="s">
        <v>14</v>
      </c>
      <c r="AN42" s="88" t="s">
        <v>93</v>
      </c>
      <c r="AO42" s="88" t="s">
        <v>14</v>
      </c>
      <c r="AP42" s="88" t="s">
        <v>93</v>
      </c>
      <c r="AQ42" s="88" t="s">
        <v>14</v>
      </c>
      <c r="AR42" s="88" t="s">
        <v>93</v>
      </c>
      <c r="AS42" s="88" t="s">
        <v>14</v>
      </c>
      <c r="AT42" s="88" t="s">
        <v>93</v>
      </c>
      <c r="AU42" s="88" t="s">
        <v>14</v>
      </c>
      <c r="AV42" s="88" t="s">
        <v>93</v>
      </c>
      <c r="AW42" s="88" t="s">
        <v>14</v>
      </c>
      <c r="AX42" s="88" t="s">
        <v>93</v>
      </c>
      <c r="AY42" s="88" t="s">
        <v>14</v>
      </c>
      <c r="AZ42" s="88" t="s">
        <v>93</v>
      </c>
      <c r="BA42" s="88" t="s">
        <v>14</v>
      </c>
      <c r="BB42" s="88" t="s">
        <v>93</v>
      </c>
      <c r="BC42" s="88" t="s">
        <v>14</v>
      </c>
      <c r="BD42" s="88" t="s">
        <v>93</v>
      </c>
      <c r="BE42" s="88" t="s">
        <v>14</v>
      </c>
      <c r="BF42" s="88" t="s">
        <v>93</v>
      </c>
      <c r="BG42" s="88" t="s">
        <v>14</v>
      </c>
      <c r="BH42" s="88" t="s">
        <v>93</v>
      </c>
      <c r="BI42" s="88" t="s">
        <v>14</v>
      </c>
      <c r="BJ42" s="88" t="s">
        <v>93</v>
      </c>
      <c r="BK42" s="88" t="s">
        <v>14</v>
      </c>
      <c r="BL42" s="88" t="s">
        <v>93</v>
      </c>
      <c r="BM42" s="88" t="s">
        <v>14</v>
      </c>
      <c r="BN42" s="88" t="s">
        <v>93</v>
      </c>
      <c r="BO42" s="88" t="s">
        <v>14</v>
      </c>
      <c r="BP42" s="88" t="s">
        <v>93</v>
      </c>
      <c r="BQ42" s="88" t="s">
        <v>14</v>
      </c>
      <c r="BR42" s="149" t="s">
        <v>93</v>
      </c>
      <c r="BS42" s="149" t="s">
        <v>14</v>
      </c>
      <c r="BT42" s="149" t="s">
        <v>93</v>
      </c>
      <c r="BU42" s="149" t="s">
        <v>14</v>
      </c>
      <c r="BV42" s="149" t="s">
        <v>93</v>
      </c>
      <c r="BW42" s="149" t="s">
        <v>14</v>
      </c>
      <c r="BX42" s="149" t="s">
        <v>93</v>
      </c>
      <c r="BY42" s="149" t="s">
        <v>14</v>
      </c>
    </row>
    <row r="43" spans="1:77" ht="25.5" x14ac:dyDescent="0.25">
      <c r="A43" s="54" t="s">
        <v>94</v>
      </c>
      <c r="B43" s="70">
        <v>4.2</v>
      </c>
      <c r="C43" s="55">
        <f>IFERROR(ROUND((22*2*B43)-(0.06*B9),2),0)</f>
        <v>119.5</v>
      </c>
      <c r="D43" s="70">
        <v>3.75</v>
      </c>
      <c r="E43" s="55">
        <f t="shared" ref="E43" si="304">IFERROR(ROUND((22*2*D43)-(0.06*D9),2),0)</f>
        <v>132.35</v>
      </c>
      <c r="F43" s="70">
        <v>3.5</v>
      </c>
      <c r="G43" s="55">
        <f t="shared" ref="G43" si="305">IFERROR(ROUND((22*2*F43)-(0.06*F9),2),0)</f>
        <v>99.58</v>
      </c>
      <c r="H43" s="70">
        <v>3.9</v>
      </c>
      <c r="I43" s="55">
        <f t="shared" ref="I43" si="306">IFERROR(ROUND((22*2*H43)-(0.06*H9),2),0)</f>
        <v>128.07</v>
      </c>
      <c r="J43" s="70">
        <v>3.8</v>
      </c>
      <c r="K43" s="55">
        <f t="shared" ref="K43" si="307">IFERROR(ROUND((22*2*J43)-(0.06*J9),2),0)</f>
        <v>134.55000000000001</v>
      </c>
      <c r="L43" s="70" t="s">
        <v>95</v>
      </c>
      <c r="M43" s="55">
        <f t="shared" ref="M43" si="308">IFERROR(ROUND((22*2*L43)-(0.06*L9),2),0)</f>
        <v>0</v>
      </c>
      <c r="N43" s="70">
        <v>3.2</v>
      </c>
      <c r="O43" s="55">
        <f t="shared" ref="O43" si="309">IFERROR(ROUND((22*2*N43)-(0.06*N9),2),0)</f>
        <v>108.15</v>
      </c>
      <c r="P43" s="70" t="s">
        <v>95</v>
      </c>
      <c r="Q43" s="55">
        <f t="shared" ref="Q43" si="310">IFERROR(ROUND((22*2*P43)-(0.06*P9),2),0)</f>
        <v>0</v>
      </c>
      <c r="R43" s="70">
        <v>3.2</v>
      </c>
      <c r="S43" s="55">
        <f t="shared" ref="S43" si="311">IFERROR(ROUND((22*2*R43)-(0.06*R9),2),0)</f>
        <v>108.15</v>
      </c>
      <c r="T43" s="70" t="s">
        <v>95</v>
      </c>
      <c r="U43" s="55">
        <f t="shared" ref="U43" si="312">IFERROR(ROUND((22*2*T43)-(0.06*T9),2),0)</f>
        <v>0</v>
      </c>
      <c r="V43" s="70" t="s">
        <v>95</v>
      </c>
      <c r="W43" s="55">
        <f t="shared" ref="W43" si="313">IFERROR(ROUND((22*2*V43)-(0.06*V9),2),0)</f>
        <v>0</v>
      </c>
      <c r="X43" s="70">
        <v>3.5</v>
      </c>
      <c r="Y43" s="55">
        <f t="shared" ref="Y43" si="314">IFERROR(ROUND((22*2*X43)-(0.06*X9),2),0)</f>
        <v>121.35</v>
      </c>
      <c r="Z43" s="70" t="s">
        <v>95</v>
      </c>
      <c r="AA43" s="55">
        <f t="shared" ref="AA43" si="315">IFERROR(ROUND((22*2*Z43)-(0.06*Z9),2),0)</f>
        <v>0</v>
      </c>
      <c r="AB43" s="70" t="s">
        <v>95</v>
      </c>
      <c r="AC43" s="55">
        <f t="shared" ref="AC43" si="316">IFERROR(ROUND((22*2*AB43)-(0.06*AB9),2),0)</f>
        <v>0</v>
      </c>
      <c r="AD43" s="70" t="s">
        <v>95</v>
      </c>
      <c r="AE43" s="55">
        <f t="shared" ref="AE43" si="317">IFERROR(ROUND((22*2*AD43)-(0.06*AD9),2),0)</f>
        <v>0</v>
      </c>
      <c r="AF43" s="70" t="s">
        <v>95</v>
      </c>
      <c r="AG43" s="55">
        <f t="shared" ref="AG43" si="318">IFERROR(ROUND((22*2*AF43)-(0.06*AF9),2),0)</f>
        <v>0</v>
      </c>
      <c r="AH43" s="70" t="s">
        <v>95</v>
      </c>
      <c r="AI43" s="55">
        <f t="shared" ref="AI43" si="319">IFERROR(ROUND((22*2*AH43)-(0.06*AH9),2),0)</f>
        <v>0</v>
      </c>
      <c r="AJ43" s="70">
        <v>3.3</v>
      </c>
      <c r="AK43" s="55">
        <f t="shared" ref="AK43" si="320">IFERROR(ROUND((22*2*AJ43)-(0.06*AJ9),2),0)</f>
        <v>112.55</v>
      </c>
      <c r="AL43" s="70" t="s">
        <v>95</v>
      </c>
      <c r="AM43" s="55">
        <f t="shared" ref="AM43" si="321">IFERROR(ROUND((22*2*AL43)-(0.06*AL9),2),0)</f>
        <v>0</v>
      </c>
      <c r="AN43" s="70" t="s">
        <v>95</v>
      </c>
      <c r="AO43" s="55">
        <f t="shared" ref="AO43" si="322">IFERROR(ROUND((22*2*AN43)-(0.06*AN9),2),0)</f>
        <v>0</v>
      </c>
      <c r="AP43" s="70" t="s">
        <v>95</v>
      </c>
      <c r="AQ43" s="55">
        <f t="shared" ref="AQ43" si="323">IFERROR(ROUND((22*2*AP43)-(0.06*AP9),2),0)</f>
        <v>0</v>
      </c>
      <c r="AR43" s="70" t="s">
        <v>95</v>
      </c>
      <c r="AS43" s="55">
        <f t="shared" ref="AS43" si="324">IFERROR(ROUND((22*2*AR43)-(0.06*AR9),2),0)</f>
        <v>0</v>
      </c>
      <c r="AT43" s="70" t="s">
        <v>95</v>
      </c>
      <c r="AU43" s="55">
        <f t="shared" ref="AU43" si="325">IFERROR(ROUND((22*2*AT43)-(0.06*AT9),2),0)</f>
        <v>0</v>
      </c>
      <c r="AV43" s="70" t="s">
        <v>95</v>
      </c>
      <c r="AW43" s="55">
        <f t="shared" ref="AW43" si="326">IFERROR(ROUND((22*2*AV43)-(0.06*AV9),2),0)</f>
        <v>0</v>
      </c>
      <c r="AX43" s="70">
        <v>1.25</v>
      </c>
      <c r="AY43" s="55">
        <f t="shared" ref="AY43" si="327">IFERROR(ROUND((22*2*AX43)-(0.06*AX9),2),0)</f>
        <v>22.35</v>
      </c>
      <c r="AZ43" s="70">
        <v>3.5</v>
      </c>
      <c r="BA43" s="55">
        <f t="shared" ref="BA43" si="328">IFERROR(ROUND((22*2*AZ43)-(0.06*AZ9),2),0)</f>
        <v>121.35</v>
      </c>
      <c r="BB43" s="70" t="s">
        <v>95</v>
      </c>
      <c r="BC43" s="55">
        <f t="shared" ref="BC43" si="329">IFERROR(ROUND((22*2*BB43)-(0.06*BB9),2),0)</f>
        <v>0</v>
      </c>
      <c r="BD43" s="70" t="s">
        <v>95</v>
      </c>
      <c r="BE43" s="55">
        <f t="shared" ref="BE43" si="330">IFERROR(ROUND((22*2*BD43)-(0.06*BD9),2),0)</f>
        <v>0</v>
      </c>
      <c r="BF43" s="70" t="s">
        <v>95</v>
      </c>
      <c r="BG43" s="55">
        <f t="shared" ref="BG43" si="331">IFERROR(ROUND((22*2*BF43)-(0.06*BF9),2),0)</f>
        <v>0</v>
      </c>
      <c r="BH43" s="70" t="s">
        <v>95</v>
      </c>
      <c r="BI43" s="55">
        <f t="shared" ref="BI43" si="332">IFERROR(ROUND((22*2*BH43)-(0.06*BH9),2),0)</f>
        <v>0</v>
      </c>
      <c r="BJ43" s="70">
        <v>2.5</v>
      </c>
      <c r="BK43" s="55">
        <f t="shared" ref="BK43" si="333">IFERROR(ROUND((22*2*BJ43)-(0.06*BJ9),2),0)</f>
        <v>77.349999999999994</v>
      </c>
      <c r="BL43" s="70">
        <v>1.6</v>
      </c>
      <c r="BM43" s="55">
        <f t="shared" ref="BM43" si="334">IFERROR(ROUND((22*2*BL43)-(0.06*BL9),2),0)</f>
        <v>37.75</v>
      </c>
      <c r="BN43" s="70">
        <v>3.45</v>
      </c>
      <c r="BO43" s="55">
        <f t="shared" ref="BO43" si="335">IFERROR(ROUND((22*2*BN43)-(0.06*BN9),2),0)</f>
        <v>108.27</v>
      </c>
      <c r="BP43" s="70" t="s">
        <v>95</v>
      </c>
      <c r="BQ43" s="55">
        <f t="shared" ref="BQ43" si="336">IFERROR(ROUND((22*2*BP43)-(0.06*BP9),2),0)</f>
        <v>0</v>
      </c>
      <c r="BR43" s="70" t="s">
        <v>95</v>
      </c>
      <c r="BS43" s="55">
        <f t="shared" ref="BS43" si="337">IFERROR(ROUND((22*2*BR43)-(0.06*BR9),2),0)</f>
        <v>0</v>
      </c>
      <c r="BT43" s="70" t="s">
        <v>95</v>
      </c>
      <c r="BU43" s="55">
        <f t="shared" ref="BU43" si="338">IFERROR(ROUND((22*2*BT43)-(0.06*BT9),2),0)</f>
        <v>0</v>
      </c>
      <c r="BV43" s="70" t="s">
        <v>95</v>
      </c>
      <c r="BW43" s="55">
        <f t="shared" ref="BW43" si="339">IFERROR(ROUND((22*2*BV43)-(0.06*BV9),2),0)</f>
        <v>0</v>
      </c>
      <c r="BX43" s="70" t="s">
        <v>95</v>
      </c>
      <c r="BY43" s="55">
        <f t="shared" ref="BY43" si="340">IFERROR(ROUND((22*2*BX43)-(0.06*BX9),2),0)</f>
        <v>0</v>
      </c>
    </row>
    <row r="44" spans="1:77" ht="38.25" customHeight="1" x14ac:dyDescent="0.25">
      <c r="A44" s="56" t="s">
        <v>96</v>
      </c>
      <c r="B44" s="71" t="s">
        <v>97</v>
      </c>
      <c r="C44" s="57">
        <f>IFERROR(ROUND(B44*22*80%,2),0)</f>
        <v>0</v>
      </c>
      <c r="D44" s="71" t="s">
        <v>97</v>
      </c>
      <c r="E44" s="57">
        <f t="shared" ref="E44" si="341">IFERROR(ROUND(D44*22*80%,2),0)</f>
        <v>0</v>
      </c>
      <c r="F44" s="71" t="s">
        <v>97</v>
      </c>
      <c r="G44" s="57">
        <f t="shared" ref="G44" si="342">IFERROR(ROUND(F44*22*80%,2),0)</f>
        <v>0</v>
      </c>
      <c r="H44" s="71" t="s">
        <v>97</v>
      </c>
      <c r="I44" s="57">
        <f t="shared" ref="I44" si="343">IFERROR(ROUND(H44*22*80%,2),0)</f>
        <v>0</v>
      </c>
      <c r="J44" s="71" t="s">
        <v>97</v>
      </c>
      <c r="K44" s="57">
        <f t="shared" ref="K44" si="344">IFERROR(ROUND(J44*22*80%,2),0)</f>
        <v>0</v>
      </c>
      <c r="L44" s="71" t="s">
        <v>97</v>
      </c>
      <c r="M44" s="57">
        <f t="shared" ref="M44" si="345">IFERROR(ROUND(L44*22*80%,2),0)</f>
        <v>0</v>
      </c>
      <c r="N44" s="71" t="s">
        <v>97</v>
      </c>
      <c r="O44" s="57">
        <f t="shared" ref="O44" si="346">IFERROR(ROUND(N44*22*80%,2),0)</f>
        <v>0</v>
      </c>
      <c r="P44" s="71" t="s">
        <v>97</v>
      </c>
      <c r="Q44" s="57">
        <f t="shared" ref="Q44" si="347">IFERROR(ROUND(P44*22*80%,2),0)</f>
        <v>0</v>
      </c>
      <c r="R44" s="71" t="s">
        <v>97</v>
      </c>
      <c r="S44" s="57">
        <f t="shared" ref="S44" si="348">IFERROR(ROUND(R44*22*80%,2),0)</f>
        <v>0</v>
      </c>
      <c r="T44" s="71" t="s">
        <v>97</v>
      </c>
      <c r="U44" s="57">
        <f t="shared" ref="U44" si="349">IFERROR(ROUND(T44*22*80%,2),0)</f>
        <v>0</v>
      </c>
      <c r="V44" s="71" t="s">
        <v>97</v>
      </c>
      <c r="W44" s="57">
        <f t="shared" ref="W44" si="350">IFERROR(ROUND(V44*22*80%,2),0)</f>
        <v>0</v>
      </c>
      <c r="X44" s="71" t="s">
        <v>97</v>
      </c>
      <c r="Y44" s="57">
        <f t="shared" ref="Y44" si="351">IFERROR(ROUND(X44*22*80%,2),0)</f>
        <v>0</v>
      </c>
      <c r="Z44" s="71" t="s">
        <v>97</v>
      </c>
      <c r="AA44" s="57">
        <f t="shared" ref="AA44" si="352">IFERROR(ROUND(Z44*22*80%,2),0)</f>
        <v>0</v>
      </c>
      <c r="AB44" s="71" t="s">
        <v>97</v>
      </c>
      <c r="AC44" s="57">
        <f t="shared" ref="AC44" si="353">IFERROR(ROUND(AB44*22*80%,2),0)</f>
        <v>0</v>
      </c>
      <c r="AD44" s="71" t="s">
        <v>97</v>
      </c>
      <c r="AE44" s="57">
        <f t="shared" ref="AE44" si="354">IFERROR(ROUND(AD44*22*80%,2),0)</f>
        <v>0</v>
      </c>
      <c r="AF44" s="71" t="s">
        <v>97</v>
      </c>
      <c r="AG44" s="57">
        <f t="shared" ref="AG44" si="355">IFERROR(ROUND(AF44*22*80%,2),0)</f>
        <v>0</v>
      </c>
      <c r="AH44" s="71" t="s">
        <v>97</v>
      </c>
      <c r="AI44" s="57">
        <f t="shared" ref="AI44" si="356">IFERROR(ROUND(AH44*22*80%,2),0)</f>
        <v>0</v>
      </c>
      <c r="AJ44" s="71" t="s">
        <v>97</v>
      </c>
      <c r="AK44" s="57">
        <f t="shared" ref="AK44" si="357">IFERROR(ROUND(AJ44*22*80%,2),0)</f>
        <v>0</v>
      </c>
      <c r="AL44" s="71" t="s">
        <v>97</v>
      </c>
      <c r="AM44" s="57">
        <f t="shared" ref="AM44" si="358">IFERROR(ROUND(AL44*22*80%,2),0)</f>
        <v>0</v>
      </c>
      <c r="AN44" s="71" t="s">
        <v>97</v>
      </c>
      <c r="AO44" s="57">
        <f t="shared" ref="AO44" si="359">IFERROR(ROUND(AN44*22*80%,2),0)</f>
        <v>0</v>
      </c>
      <c r="AP44" s="71" t="s">
        <v>97</v>
      </c>
      <c r="AQ44" s="57">
        <f t="shared" ref="AQ44" si="360">IFERROR(ROUND(AP44*22*80%,2),0)</f>
        <v>0</v>
      </c>
      <c r="AR44" s="71" t="s">
        <v>97</v>
      </c>
      <c r="AS44" s="57">
        <f t="shared" ref="AS44" si="361">IFERROR(ROUND(AR44*22*80%,2),0)</f>
        <v>0</v>
      </c>
      <c r="AT44" s="71" t="s">
        <v>97</v>
      </c>
      <c r="AU44" s="57">
        <f t="shared" ref="AU44" si="362">IFERROR(ROUND(AT44*22*80%,2),0)</f>
        <v>0</v>
      </c>
      <c r="AV44" s="71" t="s">
        <v>97</v>
      </c>
      <c r="AW44" s="57">
        <f t="shared" ref="AW44" si="363">IFERROR(ROUND(AV44*22*80%,2),0)</f>
        <v>0</v>
      </c>
      <c r="AX44" s="71" t="s">
        <v>97</v>
      </c>
      <c r="AY44" s="57">
        <f t="shared" ref="AY44" si="364">IFERROR(ROUND(AX44*22*80%,2),0)</f>
        <v>0</v>
      </c>
      <c r="AZ44" s="71" t="s">
        <v>97</v>
      </c>
      <c r="BA44" s="57">
        <f t="shared" ref="BA44" si="365">IFERROR(ROUND(AZ44*22*80%,2),0)</f>
        <v>0</v>
      </c>
      <c r="BB44" s="71" t="s">
        <v>97</v>
      </c>
      <c r="BC44" s="57">
        <f t="shared" ref="BC44" si="366">IFERROR(ROUND(BB44*22*80%,2),0)</f>
        <v>0</v>
      </c>
      <c r="BD44" s="71" t="s">
        <v>97</v>
      </c>
      <c r="BE44" s="57">
        <f t="shared" ref="BE44" si="367">IFERROR(ROUND(BD44*22*80%,2),0)</f>
        <v>0</v>
      </c>
      <c r="BF44" s="71" t="s">
        <v>97</v>
      </c>
      <c r="BG44" s="57">
        <f t="shared" ref="BG44" si="368">IFERROR(ROUND(BF44*22*80%,2),0)</f>
        <v>0</v>
      </c>
      <c r="BH44" s="71" t="s">
        <v>97</v>
      </c>
      <c r="BI44" s="57">
        <f t="shared" ref="BI44" si="369">IFERROR(ROUND(BH44*22*80%,2),0)</f>
        <v>0</v>
      </c>
      <c r="BJ44" s="71" t="s">
        <v>97</v>
      </c>
      <c r="BK44" s="57">
        <f t="shared" ref="BK44" si="370">IFERROR(ROUND(BJ44*22*80%,2),0)</f>
        <v>0</v>
      </c>
      <c r="BL44" s="71" t="s">
        <v>97</v>
      </c>
      <c r="BM44" s="57">
        <f t="shared" ref="BM44" si="371">IFERROR(ROUND(BL44*22*80%,2),0)</f>
        <v>0</v>
      </c>
      <c r="BN44" s="71" t="s">
        <v>97</v>
      </c>
      <c r="BO44" s="57">
        <f t="shared" ref="BO44" si="372">IFERROR(ROUND(BN44*22*80%,2),0)</f>
        <v>0</v>
      </c>
      <c r="BP44" s="71" t="s">
        <v>97</v>
      </c>
      <c r="BQ44" s="57">
        <f t="shared" ref="BQ44" si="373">IFERROR(ROUND(BP44*22*80%,2),0)</f>
        <v>0</v>
      </c>
      <c r="BR44" s="71" t="s">
        <v>97</v>
      </c>
      <c r="BS44" s="57">
        <f t="shared" ref="BS44" si="374">IFERROR(ROUND(BR44*22*80%,2),0)</f>
        <v>0</v>
      </c>
      <c r="BT44" s="71" t="s">
        <v>97</v>
      </c>
      <c r="BU44" s="57">
        <f t="shared" ref="BU44" si="375">IFERROR(ROUND(BT44*22*80%,2),0)</f>
        <v>0</v>
      </c>
      <c r="BV44" s="71" t="s">
        <v>97</v>
      </c>
      <c r="BW44" s="57">
        <f t="shared" ref="BW44" si="376">IFERROR(ROUND(BV44*22*80%,2),0)</f>
        <v>0</v>
      </c>
      <c r="BX44" s="71" t="s">
        <v>97</v>
      </c>
      <c r="BY44" s="57">
        <f t="shared" ref="BY44" si="377">IFERROR(ROUND(BX44*22*80%,2),0)</f>
        <v>0</v>
      </c>
    </row>
    <row r="45" spans="1:77" x14ac:dyDescent="0.25">
      <c r="A45" s="56" t="s">
        <v>98</v>
      </c>
      <c r="B45" s="219" t="s">
        <v>99</v>
      </c>
      <c r="C45" s="219"/>
      <c r="D45" s="189" t="str">
        <f t="shared" ref="D45:Z47" si="378">$B45</f>
        <v>Não se aplica</v>
      </c>
      <c r="E45" s="189"/>
      <c r="F45" s="189" t="str">
        <f t="shared" si="378"/>
        <v>Não se aplica</v>
      </c>
      <c r="G45" s="189"/>
      <c r="H45" s="189" t="str">
        <f t="shared" si="378"/>
        <v>Não se aplica</v>
      </c>
      <c r="I45" s="189"/>
      <c r="J45" s="189" t="str">
        <f t="shared" si="378"/>
        <v>Não se aplica</v>
      </c>
      <c r="K45" s="189"/>
      <c r="L45" s="189" t="str">
        <f t="shared" si="378"/>
        <v>Não se aplica</v>
      </c>
      <c r="M45" s="189"/>
      <c r="N45" s="189" t="str">
        <f t="shared" ref="D45:BR48" si="379">$B45</f>
        <v>Não se aplica</v>
      </c>
      <c r="O45" s="189"/>
      <c r="P45" s="189" t="str">
        <f t="shared" si="379"/>
        <v>Não se aplica</v>
      </c>
      <c r="Q45" s="189"/>
      <c r="R45" s="189" t="str">
        <f t="shared" si="379"/>
        <v>Não se aplica</v>
      </c>
      <c r="S45" s="189"/>
      <c r="T45" s="189" t="str">
        <f t="shared" si="378"/>
        <v>Não se aplica</v>
      </c>
      <c r="U45" s="189"/>
      <c r="V45" s="189" t="str">
        <f t="shared" si="378"/>
        <v>Não se aplica</v>
      </c>
      <c r="W45" s="189"/>
      <c r="X45" s="189" t="str">
        <f t="shared" si="379"/>
        <v>Não se aplica</v>
      </c>
      <c r="Y45" s="189"/>
      <c r="Z45" s="189" t="str">
        <f t="shared" si="378"/>
        <v>Não se aplica</v>
      </c>
      <c r="AA45" s="189"/>
      <c r="AB45" s="189" t="str">
        <f t="shared" si="379"/>
        <v>Não se aplica</v>
      </c>
      <c r="AC45" s="189"/>
      <c r="AD45" s="189" t="str">
        <f t="shared" si="379"/>
        <v>Não se aplica</v>
      </c>
      <c r="AE45" s="189"/>
      <c r="AF45" s="189" t="str">
        <f t="shared" si="379"/>
        <v>Não se aplica</v>
      </c>
      <c r="AG45" s="189"/>
      <c r="AH45" s="189" t="str">
        <f t="shared" si="379"/>
        <v>Não se aplica</v>
      </c>
      <c r="AI45" s="189"/>
      <c r="AJ45" s="189" t="str">
        <f t="shared" si="379"/>
        <v>Não se aplica</v>
      </c>
      <c r="AK45" s="189"/>
      <c r="AL45" s="189" t="str">
        <f t="shared" si="379"/>
        <v>Não se aplica</v>
      </c>
      <c r="AM45" s="189"/>
      <c r="AN45" s="189" t="str">
        <f t="shared" si="379"/>
        <v>Não se aplica</v>
      </c>
      <c r="AO45" s="189"/>
      <c r="AP45" s="189" t="str">
        <f t="shared" si="379"/>
        <v>Não se aplica</v>
      </c>
      <c r="AQ45" s="189"/>
      <c r="AR45" s="189" t="str">
        <f t="shared" si="379"/>
        <v>Não se aplica</v>
      </c>
      <c r="AS45" s="189"/>
      <c r="AT45" s="189" t="str">
        <f t="shared" si="379"/>
        <v>Não se aplica</v>
      </c>
      <c r="AU45" s="189"/>
      <c r="AV45" s="189" t="str">
        <f t="shared" si="379"/>
        <v>Não se aplica</v>
      </c>
      <c r="AW45" s="189"/>
      <c r="AX45" s="189" t="str">
        <f t="shared" si="379"/>
        <v>Não se aplica</v>
      </c>
      <c r="AY45" s="189"/>
      <c r="AZ45" s="189" t="str">
        <f t="shared" si="379"/>
        <v>Não se aplica</v>
      </c>
      <c r="BA45" s="189"/>
      <c r="BB45" s="189" t="str">
        <f t="shared" si="379"/>
        <v>Não se aplica</v>
      </c>
      <c r="BC45" s="189"/>
      <c r="BD45" s="189" t="str">
        <f t="shared" si="379"/>
        <v>Não se aplica</v>
      </c>
      <c r="BE45" s="189"/>
      <c r="BF45" s="189" t="str">
        <f t="shared" si="379"/>
        <v>Não se aplica</v>
      </c>
      <c r="BG45" s="189"/>
      <c r="BH45" s="189" t="str">
        <f t="shared" si="379"/>
        <v>Não se aplica</v>
      </c>
      <c r="BI45" s="189"/>
      <c r="BJ45" s="189" t="str">
        <f t="shared" si="379"/>
        <v>Não se aplica</v>
      </c>
      <c r="BK45" s="189"/>
      <c r="BL45" s="189" t="str">
        <f t="shared" si="379"/>
        <v>Não se aplica</v>
      </c>
      <c r="BM45" s="189"/>
      <c r="BN45" s="189" t="str">
        <f t="shared" si="379"/>
        <v>Não se aplica</v>
      </c>
      <c r="BO45" s="189"/>
      <c r="BP45" s="189" t="str">
        <f t="shared" si="379"/>
        <v>Não se aplica</v>
      </c>
      <c r="BQ45" s="189"/>
      <c r="BR45" s="189" t="str">
        <f t="shared" si="379"/>
        <v>Não se aplica</v>
      </c>
      <c r="BS45" s="189"/>
      <c r="BT45" s="189" t="str">
        <f t="shared" ref="BR45:BX48" si="380">$B45</f>
        <v>Não se aplica</v>
      </c>
      <c r="BU45" s="189"/>
      <c r="BV45" s="189" t="str">
        <f t="shared" si="380"/>
        <v>Não se aplica</v>
      </c>
      <c r="BW45" s="189"/>
      <c r="BX45" s="189" t="str">
        <f t="shared" si="380"/>
        <v>Não se aplica</v>
      </c>
      <c r="BY45" s="189"/>
    </row>
    <row r="46" spans="1:77" x14ac:dyDescent="0.25">
      <c r="A46" s="56" t="s">
        <v>100</v>
      </c>
      <c r="B46" s="219" t="s">
        <v>99</v>
      </c>
      <c r="C46" s="219"/>
      <c r="D46" s="189" t="str">
        <f t="shared" si="379"/>
        <v>Não se aplica</v>
      </c>
      <c r="E46" s="189"/>
      <c r="F46" s="189" t="str">
        <f t="shared" si="379"/>
        <v>Não se aplica</v>
      </c>
      <c r="G46" s="189"/>
      <c r="H46" s="189" t="str">
        <f t="shared" si="379"/>
        <v>Não se aplica</v>
      </c>
      <c r="I46" s="189"/>
      <c r="J46" s="189" t="str">
        <f t="shared" si="378"/>
        <v>Não se aplica</v>
      </c>
      <c r="K46" s="189"/>
      <c r="L46" s="189" t="str">
        <f t="shared" si="379"/>
        <v>Não se aplica</v>
      </c>
      <c r="M46" s="189"/>
      <c r="N46" s="189" t="str">
        <f t="shared" si="379"/>
        <v>Não se aplica</v>
      </c>
      <c r="O46" s="189"/>
      <c r="P46" s="189" t="str">
        <f t="shared" si="379"/>
        <v>Não se aplica</v>
      </c>
      <c r="Q46" s="189"/>
      <c r="R46" s="189" t="str">
        <f t="shared" si="379"/>
        <v>Não se aplica</v>
      </c>
      <c r="S46" s="189"/>
      <c r="T46" s="189" t="str">
        <f t="shared" si="379"/>
        <v>Não se aplica</v>
      </c>
      <c r="U46" s="189"/>
      <c r="V46" s="189" t="str">
        <f t="shared" si="379"/>
        <v>Não se aplica</v>
      </c>
      <c r="W46" s="189"/>
      <c r="X46" s="189" t="str">
        <f t="shared" si="379"/>
        <v>Não se aplica</v>
      </c>
      <c r="Y46" s="189"/>
      <c r="Z46" s="189" t="str">
        <f t="shared" si="379"/>
        <v>Não se aplica</v>
      </c>
      <c r="AA46" s="189"/>
      <c r="AB46" s="189" t="str">
        <f t="shared" si="379"/>
        <v>Não se aplica</v>
      </c>
      <c r="AC46" s="189"/>
      <c r="AD46" s="189" t="str">
        <f t="shared" si="379"/>
        <v>Não se aplica</v>
      </c>
      <c r="AE46" s="189"/>
      <c r="AF46" s="189" t="str">
        <f t="shared" si="379"/>
        <v>Não se aplica</v>
      </c>
      <c r="AG46" s="189"/>
      <c r="AH46" s="189" t="str">
        <f t="shared" si="379"/>
        <v>Não se aplica</v>
      </c>
      <c r="AI46" s="189"/>
      <c r="AJ46" s="189" t="str">
        <f t="shared" si="379"/>
        <v>Não se aplica</v>
      </c>
      <c r="AK46" s="189"/>
      <c r="AL46" s="189" t="str">
        <f t="shared" si="379"/>
        <v>Não se aplica</v>
      </c>
      <c r="AM46" s="189"/>
      <c r="AN46" s="189" t="str">
        <f t="shared" si="379"/>
        <v>Não se aplica</v>
      </c>
      <c r="AO46" s="189"/>
      <c r="AP46" s="189" t="str">
        <f t="shared" si="379"/>
        <v>Não se aplica</v>
      </c>
      <c r="AQ46" s="189"/>
      <c r="AR46" s="189" t="str">
        <f t="shared" si="379"/>
        <v>Não se aplica</v>
      </c>
      <c r="AS46" s="189"/>
      <c r="AT46" s="189" t="str">
        <f t="shared" si="379"/>
        <v>Não se aplica</v>
      </c>
      <c r="AU46" s="189"/>
      <c r="AV46" s="189" t="str">
        <f t="shared" si="379"/>
        <v>Não se aplica</v>
      </c>
      <c r="AW46" s="189"/>
      <c r="AX46" s="189" t="str">
        <f t="shared" si="379"/>
        <v>Não se aplica</v>
      </c>
      <c r="AY46" s="189"/>
      <c r="AZ46" s="189" t="str">
        <f t="shared" si="379"/>
        <v>Não se aplica</v>
      </c>
      <c r="BA46" s="189"/>
      <c r="BB46" s="189" t="str">
        <f t="shared" si="379"/>
        <v>Não se aplica</v>
      </c>
      <c r="BC46" s="189"/>
      <c r="BD46" s="189" t="str">
        <f t="shared" si="379"/>
        <v>Não se aplica</v>
      </c>
      <c r="BE46" s="189"/>
      <c r="BF46" s="189" t="str">
        <f t="shared" si="379"/>
        <v>Não se aplica</v>
      </c>
      <c r="BG46" s="189"/>
      <c r="BH46" s="189" t="str">
        <f t="shared" si="379"/>
        <v>Não se aplica</v>
      </c>
      <c r="BI46" s="189"/>
      <c r="BJ46" s="189" t="str">
        <f t="shared" si="379"/>
        <v>Não se aplica</v>
      </c>
      <c r="BK46" s="189"/>
      <c r="BL46" s="189" t="str">
        <f t="shared" si="379"/>
        <v>Não se aplica</v>
      </c>
      <c r="BM46" s="189"/>
      <c r="BN46" s="189" t="str">
        <f t="shared" si="379"/>
        <v>Não se aplica</v>
      </c>
      <c r="BO46" s="189"/>
      <c r="BP46" s="189" t="str">
        <f t="shared" si="379"/>
        <v>Não se aplica</v>
      </c>
      <c r="BQ46" s="189"/>
      <c r="BR46" s="189" t="str">
        <f t="shared" si="380"/>
        <v>Não se aplica</v>
      </c>
      <c r="BS46" s="189"/>
      <c r="BT46" s="189" t="str">
        <f t="shared" si="380"/>
        <v>Não se aplica</v>
      </c>
      <c r="BU46" s="189"/>
      <c r="BV46" s="189" t="str">
        <f t="shared" si="380"/>
        <v>Não se aplica</v>
      </c>
      <c r="BW46" s="189"/>
      <c r="BX46" s="189" t="str">
        <f t="shared" si="380"/>
        <v>Não se aplica</v>
      </c>
      <c r="BY46" s="189"/>
    </row>
    <row r="47" spans="1:77" x14ac:dyDescent="0.25">
      <c r="A47" s="56" t="s">
        <v>101</v>
      </c>
      <c r="B47" s="219" t="s">
        <v>99</v>
      </c>
      <c r="C47" s="219"/>
      <c r="D47" s="189" t="str">
        <f t="shared" si="379"/>
        <v>Não se aplica</v>
      </c>
      <c r="E47" s="189"/>
      <c r="F47" s="189" t="str">
        <f t="shared" si="379"/>
        <v>Não se aplica</v>
      </c>
      <c r="G47" s="189"/>
      <c r="H47" s="189" t="str">
        <f t="shared" si="379"/>
        <v>Não se aplica</v>
      </c>
      <c r="I47" s="189"/>
      <c r="J47" s="189" t="str">
        <f t="shared" si="378"/>
        <v>Não se aplica</v>
      </c>
      <c r="K47" s="189"/>
      <c r="L47" s="189" t="str">
        <f t="shared" si="379"/>
        <v>Não se aplica</v>
      </c>
      <c r="M47" s="189"/>
      <c r="N47" s="189" t="str">
        <f t="shared" si="379"/>
        <v>Não se aplica</v>
      </c>
      <c r="O47" s="189"/>
      <c r="P47" s="189" t="str">
        <f t="shared" si="379"/>
        <v>Não se aplica</v>
      </c>
      <c r="Q47" s="189"/>
      <c r="R47" s="189" t="str">
        <f t="shared" si="379"/>
        <v>Não se aplica</v>
      </c>
      <c r="S47" s="189"/>
      <c r="T47" s="189" t="str">
        <f t="shared" si="379"/>
        <v>Não se aplica</v>
      </c>
      <c r="U47" s="189"/>
      <c r="V47" s="189" t="str">
        <f t="shared" si="379"/>
        <v>Não se aplica</v>
      </c>
      <c r="W47" s="189"/>
      <c r="X47" s="189" t="str">
        <f t="shared" si="379"/>
        <v>Não se aplica</v>
      </c>
      <c r="Y47" s="189"/>
      <c r="Z47" s="189" t="str">
        <f t="shared" si="379"/>
        <v>Não se aplica</v>
      </c>
      <c r="AA47" s="189"/>
      <c r="AB47" s="189" t="str">
        <f t="shared" si="379"/>
        <v>Não se aplica</v>
      </c>
      <c r="AC47" s="189"/>
      <c r="AD47" s="189" t="str">
        <f t="shared" si="379"/>
        <v>Não se aplica</v>
      </c>
      <c r="AE47" s="189"/>
      <c r="AF47" s="189" t="str">
        <f t="shared" si="379"/>
        <v>Não se aplica</v>
      </c>
      <c r="AG47" s="189"/>
      <c r="AH47" s="189" t="str">
        <f t="shared" si="379"/>
        <v>Não se aplica</v>
      </c>
      <c r="AI47" s="189"/>
      <c r="AJ47" s="189" t="str">
        <f t="shared" si="379"/>
        <v>Não se aplica</v>
      </c>
      <c r="AK47" s="189"/>
      <c r="AL47" s="189" t="str">
        <f t="shared" si="379"/>
        <v>Não se aplica</v>
      </c>
      <c r="AM47" s="189"/>
      <c r="AN47" s="189" t="str">
        <f t="shared" si="379"/>
        <v>Não se aplica</v>
      </c>
      <c r="AO47" s="189"/>
      <c r="AP47" s="189" t="str">
        <f t="shared" si="379"/>
        <v>Não se aplica</v>
      </c>
      <c r="AQ47" s="189"/>
      <c r="AR47" s="189" t="str">
        <f t="shared" si="379"/>
        <v>Não se aplica</v>
      </c>
      <c r="AS47" s="189"/>
      <c r="AT47" s="189" t="str">
        <f t="shared" si="379"/>
        <v>Não se aplica</v>
      </c>
      <c r="AU47" s="189"/>
      <c r="AV47" s="189" t="str">
        <f t="shared" si="379"/>
        <v>Não se aplica</v>
      </c>
      <c r="AW47" s="189"/>
      <c r="AX47" s="189" t="str">
        <f t="shared" si="379"/>
        <v>Não se aplica</v>
      </c>
      <c r="AY47" s="189"/>
      <c r="AZ47" s="189" t="str">
        <f t="shared" si="379"/>
        <v>Não se aplica</v>
      </c>
      <c r="BA47" s="189"/>
      <c r="BB47" s="189" t="str">
        <f t="shared" si="379"/>
        <v>Não se aplica</v>
      </c>
      <c r="BC47" s="189"/>
      <c r="BD47" s="189" t="str">
        <f t="shared" si="379"/>
        <v>Não se aplica</v>
      </c>
      <c r="BE47" s="189"/>
      <c r="BF47" s="189" t="str">
        <f t="shared" si="379"/>
        <v>Não se aplica</v>
      </c>
      <c r="BG47" s="189"/>
      <c r="BH47" s="189" t="str">
        <f t="shared" si="379"/>
        <v>Não se aplica</v>
      </c>
      <c r="BI47" s="189"/>
      <c r="BJ47" s="189" t="str">
        <f t="shared" si="379"/>
        <v>Não se aplica</v>
      </c>
      <c r="BK47" s="189"/>
      <c r="BL47" s="189" t="str">
        <f t="shared" si="379"/>
        <v>Não se aplica</v>
      </c>
      <c r="BM47" s="189"/>
      <c r="BN47" s="189" t="str">
        <f t="shared" si="379"/>
        <v>Não se aplica</v>
      </c>
      <c r="BO47" s="189"/>
      <c r="BP47" s="189" t="str">
        <f t="shared" si="379"/>
        <v>Não se aplica</v>
      </c>
      <c r="BQ47" s="189"/>
      <c r="BR47" s="189" t="str">
        <f t="shared" si="380"/>
        <v>Não se aplica</v>
      </c>
      <c r="BS47" s="189"/>
      <c r="BT47" s="189" t="str">
        <f t="shared" si="380"/>
        <v>Não se aplica</v>
      </c>
      <c r="BU47" s="189"/>
      <c r="BV47" s="189" t="str">
        <f t="shared" si="380"/>
        <v>Não se aplica</v>
      </c>
      <c r="BW47" s="189"/>
      <c r="BX47" s="189" t="str">
        <f t="shared" si="380"/>
        <v>Não se aplica</v>
      </c>
      <c r="BY47" s="189"/>
    </row>
    <row r="48" spans="1:77" x14ac:dyDescent="0.25">
      <c r="A48" s="58" t="s">
        <v>102</v>
      </c>
      <c r="B48" s="219"/>
      <c r="C48" s="219"/>
      <c r="D48" s="189">
        <f t="shared" si="379"/>
        <v>0</v>
      </c>
      <c r="E48" s="189"/>
      <c r="F48" s="189">
        <f t="shared" si="379"/>
        <v>0</v>
      </c>
      <c r="G48" s="189"/>
      <c r="H48" s="189">
        <f t="shared" si="379"/>
        <v>0</v>
      </c>
      <c r="I48" s="189"/>
      <c r="J48" s="189">
        <f>$B48</f>
        <v>0</v>
      </c>
      <c r="K48" s="189"/>
      <c r="L48" s="189">
        <f t="shared" si="379"/>
        <v>0</v>
      </c>
      <c r="M48" s="189"/>
      <c r="N48" s="189">
        <f t="shared" si="379"/>
        <v>0</v>
      </c>
      <c r="O48" s="189"/>
      <c r="P48" s="189">
        <f t="shared" si="379"/>
        <v>0</v>
      </c>
      <c r="Q48" s="189"/>
      <c r="R48" s="189">
        <f t="shared" si="379"/>
        <v>0</v>
      </c>
      <c r="S48" s="189"/>
      <c r="T48" s="189">
        <f t="shared" si="379"/>
        <v>0</v>
      </c>
      <c r="U48" s="189"/>
      <c r="V48" s="189">
        <f t="shared" si="379"/>
        <v>0</v>
      </c>
      <c r="W48" s="189"/>
      <c r="X48" s="189">
        <f t="shared" si="379"/>
        <v>0</v>
      </c>
      <c r="Y48" s="189"/>
      <c r="Z48" s="189">
        <f t="shared" si="379"/>
        <v>0</v>
      </c>
      <c r="AA48" s="189"/>
      <c r="AB48" s="189">
        <f t="shared" si="379"/>
        <v>0</v>
      </c>
      <c r="AC48" s="189"/>
      <c r="AD48" s="189">
        <f t="shared" si="379"/>
        <v>0</v>
      </c>
      <c r="AE48" s="189"/>
      <c r="AF48" s="189">
        <f t="shared" si="379"/>
        <v>0</v>
      </c>
      <c r="AG48" s="189"/>
      <c r="AH48" s="189">
        <f t="shared" si="379"/>
        <v>0</v>
      </c>
      <c r="AI48" s="189"/>
      <c r="AJ48" s="189">
        <f t="shared" si="379"/>
        <v>0</v>
      </c>
      <c r="AK48" s="189"/>
      <c r="AL48" s="189">
        <f t="shared" si="379"/>
        <v>0</v>
      </c>
      <c r="AM48" s="189"/>
      <c r="AN48" s="189">
        <f t="shared" si="379"/>
        <v>0</v>
      </c>
      <c r="AO48" s="189"/>
      <c r="AP48" s="189">
        <f t="shared" si="379"/>
        <v>0</v>
      </c>
      <c r="AQ48" s="189"/>
      <c r="AR48" s="189">
        <f t="shared" si="379"/>
        <v>0</v>
      </c>
      <c r="AS48" s="189"/>
      <c r="AT48" s="189">
        <f t="shared" si="379"/>
        <v>0</v>
      </c>
      <c r="AU48" s="189"/>
      <c r="AV48" s="189">
        <f t="shared" si="379"/>
        <v>0</v>
      </c>
      <c r="AW48" s="189"/>
      <c r="AX48" s="189">
        <f t="shared" si="379"/>
        <v>0</v>
      </c>
      <c r="AY48" s="189"/>
      <c r="AZ48" s="189">
        <f t="shared" si="379"/>
        <v>0</v>
      </c>
      <c r="BA48" s="189"/>
      <c r="BB48" s="189">
        <f t="shared" si="379"/>
        <v>0</v>
      </c>
      <c r="BC48" s="189"/>
      <c r="BD48" s="189">
        <f t="shared" si="379"/>
        <v>0</v>
      </c>
      <c r="BE48" s="189"/>
      <c r="BF48" s="189">
        <f t="shared" si="379"/>
        <v>0</v>
      </c>
      <c r="BG48" s="189"/>
      <c r="BH48" s="189">
        <f t="shared" si="379"/>
        <v>0</v>
      </c>
      <c r="BI48" s="189"/>
      <c r="BJ48" s="189">
        <f t="shared" si="379"/>
        <v>0</v>
      </c>
      <c r="BK48" s="189"/>
      <c r="BL48" s="189">
        <f t="shared" si="379"/>
        <v>0</v>
      </c>
      <c r="BM48" s="189"/>
      <c r="BN48" s="189">
        <f t="shared" si="379"/>
        <v>0</v>
      </c>
      <c r="BO48" s="189"/>
      <c r="BP48" s="189">
        <f t="shared" si="379"/>
        <v>0</v>
      </c>
      <c r="BQ48" s="189"/>
      <c r="BR48" s="189">
        <f t="shared" si="380"/>
        <v>0</v>
      </c>
      <c r="BS48" s="189"/>
      <c r="BT48" s="189">
        <f t="shared" si="380"/>
        <v>0</v>
      </c>
      <c r="BU48" s="189"/>
      <c r="BV48" s="189">
        <f t="shared" si="380"/>
        <v>0</v>
      </c>
      <c r="BW48" s="189"/>
      <c r="BX48" s="189">
        <f t="shared" si="380"/>
        <v>0</v>
      </c>
      <c r="BY48" s="189"/>
    </row>
    <row r="49" spans="1:77" x14ac:dyDescent="0.25">
      <c r="A49" s="56" t="s">
        <v>103</v>
      </c>
      <c r="B49" s="219">
        <f>Uniformes!D9</f>
        <v>0</v>
      </c>
      <c r="C49" s="219"/>
      <c r="D49" s="189">
        <f t="shared" ref="D49:Z53" si="381">$B49</f>
        <v>0</v>
      </c>
      <c r="E49" s="189"/>
      <c r="F49" s="189">
        <f t="shared" si="381"/>
        <v>0</v>
      </c>
      <c r="G49" s="189"/>
      <c r="H49" s="189">
        <f t="shared" si="381"/>
        <v>0</v>
      </c>
      <c r="I49" s="189"/>
      <c r="J49" s="189">
        <f t="shared" si="381"/>
        <v>0</v>
      </c>
      <c r="K49" s="189"/>
      <c r="L49" s="189">
        <f t="shared" si="381"/>
        <v>0</v>
      </c>
      <c r="M49" s="189"/>
      <c r="N49" s="189">
        <f t="shared" ref="N49:BD49" si="382">$B49</f>
        <v>0</v>
      </c>
      <c r="O49" s="189"/>
      <c r="P49" s="189">
        <f t="shared" si="382"/>
        <v>0</v>
      </c>
      <c r="Q49" s="189"/>
      <c r="R49" s="189">
        <f t="shared" si="382"/>
        <v>0</v>
      </c>
      <c r="S49" s="189"/>
      <c r="T49" s="189">
        <f t="shared" si="381"/>
        <v>0</v>
      </c>
      <c r="U49" s="189"/>
      <c r="V49" s="189">
        <f t="shared" si="381"/>
        <v>0</v>
      </c>
      <c r="W49" s="189"/>
      <c r="X49" s="189">
        <f t="shared" si="382"/>
        <v>0</v>
      </c>
      <c r="Y49" s="189"/>
      <c r="Z49" s="189">
        <f t="shared" si="381"/>
        <v>0</v>
      </c>
      <c r="AA49" s="189"/>
      <c r="AB49" s="189">
        <f t="shared" si="382"/>
        <v>0</v>
      </c>
      <c r="AC49" s="189"/>
      <c r="AD49" s="189">
        <f t="shared" si="382"/>
        <v>0</v>
      </c>
      <c r="AE49" s="189"/>
      <c r="AF49" s="189">
        <f t="shared" si="382"/>
        <v>0</v>
      </c>
      <c r="AG49" s="189"/>
      <c r="AH49" s="189">
        <f t="shared" ref="AH49:BX53" si="383">$B49</f>
        <v>0</v>
      </c>
      <c r="AI49" s="189"/>
      <c r="AJ49" s="189">
        <f t="shared" si="382"/>
        <v>0</v>
      </c>
      <c r="AK49" s="189"/>
      <c r="AL49" s="189">
        <f t="shared" si="382"/>
        <v>0</v>
      </c>
      <c r="AM49" s="189"/>
      <c r="AN49" s="189">
        <f t="shared" si="383"/>
        <v>0</v>
      </c>
      <c r="AO49" s="189"/>
      <c r="AP49" s="189">
        <f t="shared" si="382"/>
        <v>0</v>
      </c>
      <c r="AQ49" s="189"/>
      <c r="AR49" s="189">
        <f t="shared" si="382"/>
        <v>0</v>
      </c>
      <c r="AS49" s="189"/>
      <c r="AT49" s="189">
        <f t="shared" si="382"/>
        <v>0</v>
      </c>
      <c r="AU49" s="189"/>
      <c r="AV49" s="189">
        <f t="shared" si="382"/>
        <v>0</v>
      </c>
      <c r="AW49" s="189"/>
      <c r="AX49" s="189">
        <f t="shared" si="383"/>
        <v>0</v>
      </c>
      <c r="AY49" s="189"/>
      <c r="AZ49" s="189">
        <f t="shared" si="382"/>
        <v>0</v>
      </c>
      <c r="BA49" s="189"/>
      <c r="BB49" s="189">
        <f t="shared" si="382"/>
        <v>0</v>
      </c>
      <c r="BC49" s="189"/>
      <c r="BD49" s="189">
        <f t="shared" si="382"/>
        <v>0</v>
      </c>
      <c r="BE49" s="189"/>
      <c r="BF49" s="189">
        <f t="shared" si="383"/>
        <v>0</v>
      </c>
      <c r="BG49" s="189"/>
      <c r="BH49" s="189">
        <f t="shared" si="383"/>
        <v>0</v>
      </c>
      <c r="BI49" s="189"/>
      <c r="BJ49" s="189">
        <f t="shared" si="383"/>
        <v>0</v>
      </c>
      <c r="BK49" s="189"/>
      <c r="BL49" s="189">
        <f t="shared" si="383"/>
        <v>0</v>
      </c>
      <c r="BM49" s="189"/>
      <c r="BN49" s="189">
        <f t="shared" si="383"/>
        <v>0</v>
      </c>
      <c r="BO49" s="189"/>
      <c r="BP49" s="189">
        <f t="shared" si="383"/>
        <v>0</v>
      </c>
      <c r="BQ49" s="189"/>
      <c r="BR49" s="189">
        <f t="shared" si="383"/>
        <v>0</v>
      </c>
      <c r="BS49" s="189"/>
      <c r="BT49" s="189">
        <f t="shared" si="383"/>
        <v>0</v>
      </c>
      <c r="BU49" s="189"/>
      <c r="BV49" s="189">
        <f t="shared" si="383"/>
        <v>0</v>
      </c>
      <c r="BW49" s="189"/>
      <c r="BX49" s="189">
        <f t="shared" si="383"/>
        <v>0</v>
      </c>
      <c r="BY49" s="189"/>
    </row>
    <row r="50" spans="1:77" x14ac:dyDescent="0.25">
      <c r="A50" s="56" t="s">
        <v>184</v>
      </c>
      <c r="B50" s="219"/>
      <c r="C50" s="219"/>
      <c r="D50" s="189">
        <f t="shared" ref="D50:BR53" si="384">$B50</f>
        <v>0</v>
      </c>
      <c r="E50" s="189"/>
      <c r="F50" s="189">
        <f t="shared" si="384"/>
        <v>0</v>
      </c>
      <c r="G50" s="189"/>
      <c r="H50" s="189">
        <f t="shared" si="384"/>
        <v>0</v>
      </c>
      <c r="I50" s="189"/>
      <c r="J50" s="189">
        <f t="shared" si="381"/>
        <v>0</v>
      </c>
      <c r="K50" s="189"/>
      <c r="L50" s="189">
        <f t="shared" si="384"/>
        <v>0</v>
      </c>
      <c r="M50" s="189"/>
      <c r="N50" s="189">
        <f t="shared" si="384"/>
        <v>0</v>
      </c>
      <c r="O50" s="189"/>
      <c r="P50" s="189">
        <f t="shared" si="384"/>
        <v>0</v>
      </c>
      <c r="Q50" s="189"/>
      <c r="R50" s="189">
        <f t="shared" si="384"/>
        <v>0</v>
      </c>
      <c r="S50" s="189"/>
      <c r="T50" s="189">
        <f t="shared" si="384"/>
        <v>0</v>
      </c>
      <c r="U50" s="189"/>
      <c r="V50" s="189">
        <f t="shared" si="384"/>
        <v>0</v>
      </c>
      <c r="W50" s="189"/>
      <c r="X50" s="189">
        <f t="shared" si="384"/>
        <v>0</v>
      </c>
      <c r="Y50" s="189"/>
      <c r="Z50" s="189">
        <f t="shared" si="384"/>
        <v>0</v>
      </c>
      <c r="AA50" s="189"/>
      <c r="AB50" s="189">
        <f t="shared" si="384"/>
        <v>0</v>
      </c>
      <c r="AC50" s="189"/>
      <c r="AD50" s="189">
        <f t="shared" si="384"/>
        <v>0</v>
      </c>
      <c r="AE50" s="189"/>
      <c r="AF50" s="189">
        <f t="shared" si="384"/>
        <v>0</v>
      </c>
      <c r="AG50" s="189"/>
      <c r="AH50" s="189">
        <f t="shared" si="384"/>
        <v>0</v>
      </c>
      <c r="AI50" s="189"/>
      <c r="AJ50" s="189">
        <f t="shared" si="384"/>
        <v>0</v>
      </c>
      <c r="AK50" s="189"/>
      <c r="AL50" s="189">
        <f t="shared" si="384"/>
        <v>0</v>
      </c>
      <c r="AM50" s="189"/>
      <c r="AN50" s="189">
        <f t="shared" si="384"/>
        <v>0</v>
      </c>
      <c r="AO50" s="189"/>
      <c r="AP50" s="189">
        <f t="shared" si="384"/>
        <v>0</v>
      </c>
      <c r="AQ50" s="189"/>
      <c r="AR50" s="189">
        <f t="shared" si="384"/>
        <v>0</v>
      </c>
      <c r="AS50" s="189"/>
      <c r="AT50" s="189">
        <f t="shared" si="384"/>
        <v>0</v>
      </c>
      <c r="AU50" s="189"/>
      <c r="AV50" s="189">
        <f t="shared" si="384"/>
        <v>0</v>
      </c>
      <c r="AW50" s="189"/>
      <c r="AX50" s="189">
        <f t="shared" si="384"/>
        <v>0</v>
      </c>
      <c r="AY50" s="189"/>
      <c r="AZ50" s="189">
        <f t="shared" si="384"/>
        <v>0</v>
      </c>
      <c r="BA50" s="189"/>
      <c r="BB50" s="189">
        <f t="shared" si="384"/>
        <v>0</v>
      </c>
      <c r="BC50" s="189"/>
      <c r="BD50" s="189">
        <f t="shared" si="384"/>
        <v>0</v>
      </c>
      <c r="BE50" s="189"/>
      <c r="BF50" s="189">
        <f t="shared" si="384"/>
        <v>0</v>
      </c>
      <c r="BG50" s="189"/>
      <c r="BH50" s="189">
        <f t="shared" si="384"/>
        <v>0</v>
      </c>
      <c r="BI50" s="189"/>
      <c r="BJ50" s="189">
        <f t="shared" si="384"/>
        <v>0</v>
      </c>
      <c r="BK50" s="189"/>
      <c r="BL50" s="189">
        <f t="shared" si="384"/>
        <v>0</v>
      </c>
      <c r="BM50" s="189"/>
      <c r="BN50" s="189">
        <f t="shared" si="384"/>
        <v>0</v>
      </c>
      <c r="BO50" s="189"/>
      <c r="BP50" s="189">
        <f t="shared" si="384"/>
        <v>0</v>
      </c>
      <c r="BQ50" s="189"/>
      <c r="BR50" s="189">
        <f t="shared" si="384"/>
        <v>0</v>
      </c>
      <c r="BS50" s="189"/>
      <c r="BT50" s="189">
        <f t="shared" si="383"/>
        <v>0</v>
      </c>
      <c r="BU50" s="189"/>
      <c r="BV50" s="189">
        <f t="shared" si="383"/>
        <v>0</v>
      </c>
      <c r="BW50" s="189"/>
      <c r="BX50" s="189">
        <f t="shared" si="383"/>
        <v>0</v>
      </c>
      <c r="BY50" s="189"/>
    </row>
    <row r="51" spans="1:77" ht="38.25" x14ac:dyDescent="0.25">
      <c r="A51" s="97" t="s">
        <v>181</v>
      </c>
      <c r="B51" s="219">
        <v>53.27</v>
      </c>
      <c r="C51" s="219"/>
      <c r="D51" s="189">
        <f t="shared" si="384"/>
        <v>53.27</v>
      </c>
      <c r="E51" s="189"/>
      <c r="F51" s="189">
        <f t="shared" si="384"/>
        <v>53.27</v>
      </c>
      <c r="G51" s="189"/>
      <c r="H51" s="189">
        <f t="shared" si="384"/>
        <v>53.27</v>
      </c>
      <c r="I51" s="189"/>
      <c r="J51" s="189">
        <f t="shared" si="381"/>
        <v>53.27</v>
      </c>
      <c r="K51" s="189"/>
      <c r="L51" s="190" t="s">
        <v>99</v>
      </c>
      <c r="M51" s="191"/>
      <c r="N51" s="190" t="s">
        <v>99</v>
      </c>
      <c r="O51" s="191"/>
      <c r="P51" s="190" t="s">
        <v>99</v>
      </c>
      <c r="Q51" s="191"/>
      <c r="R51" s="190" t="s">
        <v>99</v>
      </c>
      <c r="S51" s="191"/>
      <c r="T51" s="190" t="s">
        <v>99</v>
      </c>
      <c r="U51" s="191"/>
      <c r="V51" s="190" t="s">
        <v>99</v>
      </c>
      <c r="W51" s="191"/>
      <c r="X51" s="190" t="s">
        <v>99</v>
      </c>
      <c r="Y51" s="191"/>
      <c r="Z51" s="190" t="s">
        <v>99</v>
      </c>
      <c r="AA51" s="191"/>
      <c r="AB51" s="190" t="s">
        <v>99</v>
      </c>
      <c r="AC51" s="191"/>
      <c r="AD51" s="190" t="s">
        <v>99</v>
      </c>
      <c r="AE51" s="191"/>
      <c r="AF51" s="190" t="s">
        <v>99</v>
      </c>
      <c r="AG51" s="191"/>
      <c r="AH51" s="190" t="s">
        <v>99</v>
      </c>
      <c r="AI51" s="191"/>
      <c r="AJ51" s="190" t="s">
        <v>99</v>
      </c>
      <c r="AK51" s="191"/>
      <c r="AL51" s="190" t="s">
        <v>99</v>
      </c>
      <c r="AM51" s="191"/>
      <c r="AN51" s="190" t="s">
        <v>99</v>
      </c>
      <c r="AO51" s="191"/>
      <c r="AP51" s="190" t="s">
        <v>99</v>
      </c>
      <c r="AQ51" s="191"/>
      <c r="AR51" s="190" t="s">
        <v>99</v>
      </c>
      <c r="AS51" s="191"/>
      <c r="AT51" s="190" t="s">
        <v>99</v>
      </c>
      <c r="AU51" s="191"/>
      <c r="AV51" s="190" t="s">
        <v>99</v>
      </c>
      <c r="AW51" s="191"/>
      <c r="AX51" s="190" t="s">
        <v>99</v>
      </c>
      <c r="AY51" s="191"/>
      <c r="AZ51" s="190" t="s">
        <v>99</v>
      </c>
      <c r="BA51" s="191"/>
      <c r="BB51" s="190" t="s">
        <v>99</v>
      </c>
      <c r="BC51" s="191"/>
      <c r="BD51" s="190" t="s">
        <v>99</v>
      </c>
      <c r="BE51" s="191"/>
      <c r="BF51" s="190" t="s">
        <v>99</v>
      </c>
      <c r="BG51" s="191"/>
      <c r="BH51" s="190" t="s">
        <v>99</v>
      </c>
      <c r="BI51" s="191"/>
      <c r="BJ51" s="190" t="s">
        <v>99</v>
      </c>
      <c r="BK51" s="191"/>
      <c r="BL51" s="190" t="s">
        <v>99</v>
      </c>
      <c r="BM51" s="191"/>
      <c r="BN51" s="190" t="s">
        <v>99</v>
      </c>
      <c r="BO51" s="191"/>
      <c r="BP51" s="190" t="s">
        <v>99</v>
      </c>
      <c r="BQ51" s="191"/>
      <c r="BR51" s="190" t="s">
        <v>99</v>
      </c>
      <c r="BS51" s="191"/>
      <c r="BT51" s="190" t="s">
        <v>99</v>
      </c>
      <c r="BU51" s="191"/>
      <c r="BV51" s="190" t="s">
        <v>99</v>
      </c>
      <c r="BW51" s="191"/>
      <c r="BX51" s="190" t="s">
        <v>99</v>
      </c>
      <c r="BY51" s="191"/>
    </row>
    <row r="52" spans="1:77" x14ac:dyDescent="0.25">
      <c r="A52" s="72" t="s">
        <v>104</v>
      </c>
      <c r="B52" s="219"/>
      <c r="C52" s="219"/>
      <c r="D52" s="189">
        <f t="shared" si="384"/>
        <v>0</v>
      </c>
      <c r="E52" s="189"/>
      <c r="F52" s="189">
        <f t="shared" si="384"/>
        <v>0</v>
      </c>
      <c r="G52" s="189"/>
      <c r="H52" s="189">
        <f t="shared" si="384"/>
        <v>0</v>
      </c>
      <c r="I52" s="189"/>
      <c r="J52" s="189">
        <f t="shared" si="381"/>
        <v>0</v>
      </c>
      <c r="K52" s="189"/>
      <c r="L52" s="189">
        <f t="shared" si="384"/>
        <v>0</v>
      </c>
      <c r="M52" s="189"/>
      <c r="N52" s="189">
        <f t="shared" si="384"/>
        <v>0</v>
      </c>
      <c r="O52" s="189"/>
      <c r="P52" s="189">
        <f t="shared" si="384"/>
        <v>0</v>
      </c>
      <c r="Q52" s="189"/>
      <c r="R52" s="189">
        <f t="shared" si="384"/>
        <v>0</v>
      </c>
      <c r="S52" s="189"/>
      <c r="T52" s="189">
        <f t="shared" si="384"/>
        <v>0</v>
      </c>
      <c r="U52" s="189"/>
      <c r="V52" s="189">
        <f t="shared" si="384"/>
        <v>0</v>
      </c>
      <c r="W52" s="189"/>
      <c r="X52" s="189">
        <f t="shared" si="384"/>
        <v>0</v>
      </c>
      <c r="Y52" s="189"/>
      <c r="Z52" s="189">
        <f t="shared" si="384"/>
        <v>0</v>
      </c>
      <c r="AA52" s="189"/>
      <c r="AB52" s="189">
        <f t="shared" si="384"/>
        <v>0</v>
      </c>
      <c r="AC52" s="189"/>
      <c r="AD52" s="189">
        <f t="shared" si="384"/>
        <v>0</v>
      </c>
      <c r="AE52" s="189"/>
      <c r="AF52" s="189">
        <f t="shared" si="384"/>
        <v>0</v>
      </c>
      <c r="AG52" s="189"/>
      <c r="AH52" s="189">
        <f t="shared" si="384"/>
        <v>0</v>
      </c>
      <c r="AI52" s="189"/>
      <c r="AJ52" s="189">
        <f t="shared" si="384"/>
        <v>0</v>
      </c>
      <c r="AK52" s="189"/>
      <c r="AL52" s="189">
        <f t="shared" si="384"/>
        <v>0</v>
      </c>
      <c r="AM52" s="189"/>
      <c r="AN52" s="189">
        <f t="shared" si="384"/>
        <v>0</v>
      </c>
      <c r="AO52" s="189"/>
      <c r="AP52" s="189">
        <f t="shared" si="384"/>
        <v>0</v>
      </c>
      <c r="AQ52" s="189"/>
      <c r="AR52" s="189">
        <f t="shared" si="384"/>
        <v>0</v>
      </c>
      <c r="AS52" s="189"/>
      <c r="AT52" s="189">
        <f t="shared" si="384"/>
        <v>0</v>
      </c>
      <c r="AU52" s="189"/>
      <c r="AV52" s="189">
        <f t="shared" si="384"/>
        <v>0</v>
      </c>
      <c r="AW52" s="189"/>
      <c r="AX52" s="189">
        <f t="shared" si="384"/>
        <v>0</v>
      </c>
      <c r="AY52" s="189"/>
      <c r="AZ52" s="189">
        <f t="shared" si="384"/>
        <v>0</v>
      </c>
      <c r="BA52" s="189"/>
      <c r="BB52" s="189">
        <f t="shared" si="384"/>
        <v>0</v>
      </c>
      <c r="BC52" s="189"/>
      <c r="BD52" s="189">
        <f t="shared" si="384"/>
        <v>0</v>
      </c>
      <c r="BE52" s="189"/>
      <c r="BF52" s="189">
        <f t="shared" si="384"/>
        <v>0</v>
      </c>
      <c r="BG52" s="189"/>
      <c r="BH52" s="189">
        <f t="shared" si="384"/>
        <v>0</v>
      </c>
      <c r="BI52" s="189"/>
      <c r="BJ52" s="189">
        <f t="shared" si="384"/>
        <v>0</v>
      </c>
      <c r="BK52" s="189"/>
      <c r="BL52" s="189">
        <f t="shared" si="384"/>
        <v>0</v>
      </c>
      <c r="BM52" s="189"/>
      <c r="BN52" s="189">
        <f t="shared" si="384"/>
        <v>0</v>
      </c>
      <c r="BO52" s="189"/>
      <c r="BP52" s="189">
        <f t="shared" si="384"/>
        <v>0</v>
      </c>
      <c r="BQ52" s="189"/>
      <c r="BR52" s="189">
        <f t="shared" si="383"/>
        <v>0</v>
      </c>
      <c r="BS52" s="189"/>
      <c r="BT52" s="189">
        <f t="shared" si="383"/>
        <v>0</v>
      </c>
      <c r="BU52" s="189"/>
      <c r="BV52" s="189">
        <f t="shared" si="383"/>
        <v>0</v>
      </c>
      <c r="BW52" s="189"/>
      <c r="BX52" s="189">
        <f t="shared" si="383"/>
        <v>0</v>
      </c>
      <c r="BY52" s="189"/>
    </row>
    <row r="53" spans="1:77" x14ac:dyDescent="0.25">
      <c r="A53" s="72" t="s">
        <v>105</v>
      </c>
      <c r="B53" s="219"/>
      <c r="C53" s="219"/>
      <c r="D53" s="189">
        <f t="shared" si="384"/>
        <v>0</v>
      </c>
      <c r="E53" s="189"/>
      <c r="F53" s="189">
        <f t="shared" si="384"/>
        <v>0</v>
      </c>
      <c r="G53" s="189"/>
      <c r="H53" s="189">
        <f t="shared" si="384"/>
        <v>0</v>
      </c>
      <c r="I53" s="189"/>
      <c r="J53" s="189">
        <f t="shared" si="381"/>
        <v>0</v>
      </c>
      <c r="K53" s="189"/>
      <c r="L53" s="189">
        <f t="shared" si="384"/>
        <v>0</v>
      </c>
      <c r="M53" s="189"/>
      <c r="N53" s="189">
        <f t="shared" si="384"/>
        <v>0</v>
      </c>
      <c r="O53" s="189"/>
      <c r="P53" s="189">
        <f t="shared" si="384"/>
        <v>0</v>
      </c>
      <c r="Q53" s="189"/>
      <c r="R53" s="189">
        <f t="shared" si="384"/>
        <v>0</v>
      </c>
      <c r="S53" s="189"/>
      <c r="T53" s="189">
        <f t="shared" si="384"/>
        <v>0</v>
      </c>
      <c r="U53" s="189"/>
      <c r="V53" s="189">
        <f t="shared" si="384"/>
        <v>0</v>
      </c>
      <c r="W53" s="189"/>
      <c r="X53" s="189">
        <f t="shared" si="384"/>
        <v>0</v>
      </c>
      <c r="Y53" s="189"/>
      <c r="Z53" s="189">
        <f t="shared" si="384"/>
        <v>0</v>
      </c>
      <c r="AA53" s="189"/>
      <c r="AB53" s="189">
        <f t="shared" si="384"/>
        <v>0</v>
      </c>
      <c r="AC53" s="189"/>
      <c r="AD53" s="189">
        <f t="shared" si="384"/>
        <v>0</v>
      </c>
      <c r="AE53" s="189"/>
      <c r="AF53" s="189">
        <f t="shared" si="384"/>
        <v>0</v>
      </c>
      <c r="AG53" s="189"/>
      <c r="AH53" s="189">
        <f t="shared" si="384"/>
        <v>0</v>
      </c>
      <c r="AI53" s="189"/>
      <c r="AJ53" s="189">
        <f t="shared" si="384"/>
        <v>0</v>
      </c>
      <c r="AK53" s="189"/>
      <c r="AL53" s="189">
        <f t="shared" si="384"/>
        <v>0</v>
      </c>
      <c r="AM53" s="189"/>
      <c r="AN53" s="189">
        <f t="shared" si="384"/>
        <v>0</v>
      </c>
      <c r="AO53" s="189"/>
      <c r="AP53" s="189">
        <f t="shared" si="384"/>
        <v>0</v>
      </c>
      <c r="AQ53" s="189"/>
      <c r="AR53" s="189">
        <f t="shared" si="384"/>
        <v>0</v>
      </c>
      <c r="AS53" s="189"/>
      <c r="AT53" s="189">
        <f t="shared" si="384"/>
        <v>0</v>
      </c>
      <c r="AU53" s="189"/>
      <c r="AV53" s="189">
        <f t="shared" si="384"/>
        <v>0</v>
      </c>
      <c r="AW53" s="189"/>
      <c r="AX53" s="189">
        <f t="shared" si="384"/>
        <v>0</v>
      </c>
      <c r="AY53" s="189"/>
      <c r="AZ53" s="189">
        <f t="shared" si="384"/>
        <v>0</v>
      </c>
      <c r="BA53" s="189"/>
      <c r="BB53" s="189">
        <f t="shared" si="384"/>
        <v>0</v>
      </c>
      <c r="BC53" s="189"/>
      <c r="BD53" s="189">
        <f t="shared" si="384"/>
        <v>0</v>
      </c>
      <c r="BE53" s="189"/>
      <c r="BF53" s="189">
        <f t="shared" si="384"/>
        <v>0</v>
      </c>
      <c r="BG53" s="189"/>
      <c r="BH53" s="189">
        <f t="shared" si="384"/>
        <v>0</v>
      </c>
      <c r="BI53" s="189"/>
      <c r="BJ53" s="189">
        <f t="shared" si="384"/>
        <v>0</v>
      </c>
      <c r="BK53" s="189"/>
      <c r="BL53" s="189">
        <f t="shared" si="384"/>
        <v>0</v>
      </c>
      <c r="BM53" s="189"/>
      <c r="BN53" s="189">
        <f t="shared" si="384"/>
        <v>0</v>
      </c>
      <c r="BO53" s="189"/>
      <c r="BP53" s="189">
        <f t="shared" si="384"/>
        <v>0</v>
      </c>
      <c r="BQ53" s="189"/>
      <c r="BR53" s="189">
        <f t="shared" si="383"/>
        <v>0</v>
      </c>
      <c r="BS53" s="189"/>
      <c r="BT53" s="189">
        <f t="shared" si="383"/>
        <v>0</v>
      </c>
      <c r="BU53" s="189"/>
      <c r="BV53" s="189">
        <f t="shared" si="383"/>
        <v>0</v>
      </c>
      <c r="BW53" s="189"/>
      <c r="BX53" s="189">
        <f t="shared" si="383"/>
        <v>0</v>
      </c>
      <c r="BY53" s="189"/>
    </row>
    <row r="54" spans="1:77" x14ac:dyDescent="0.25">
      <c r="A54" s="44" t="s">
        <v>106</v>
      </c>
      <c r="B54" s="192">
        <f>SUM(C43:C44,B45:C53)</f>
        <v>172.77</v>
      </c>
      <c r="C54" s="192"/>
      <c r="D54" s="192">
        <f>SUM(E43:E44,D45:E53)</f>
        <v>185.62</v>
      </c>
      <c r="E54" s="192"/>
      <c r="F54" s="192">
        <f>SUM(G43:G44,F45:G53)</f>
        <v>152.85</v>
      </c>
      <c r="G54" s="192"/>
      <c r="H54" s="192">
        <f>SUM(I43:I44,H45:I53)</f>
        <v>181.34</v>
      </c>
      <c r="I54" s="192"/>
      <c r="J54" s="192">
        <f>SUM(K43:K44,J45:K53)</f>
        <v>187.82000000000002</v>
      </c>
      <c r="K54" s="192"/>
      <c r="L54" s="192">
        <f>SUM(M43:M44,L45:M53)</f>
        <v>0</v>
      </c>
      <c r="M54" s="192"/>
      <c r="N54" s="192">
        <f>SUM(O43:O44,N45:O53)</f>
        <v>108.15</v>
      </c>
      <c r="O54" s="192"/>
      <c r="P54" s="192">
        <f>SUM(Q43:Q44,P45:Q53)</f>
        <v>0</v>
      </c>
      <c r="Q54" s="192"/>
      <c r="R54" s="192">
        <f>SUM(S43:S44,R45:S53)</f>
        <v>108.15</v>
      </c>
      <c r="S54" s="192"/>
      <c r="T54" s="192">
        <f>SUM(U43:U44,T45:U53)</f>
        <v>0</v>
      </c>
      <c r="U54" s="192"/>
      <c r="V54" s="192">
        <f>SUM(W43:W44,V45:W53)</f>
        <v>0</v>
      </c>
      <c r="W54" s="192"/>
      <c r="X54" s="192">
        <f>SUM(Y43:Y44,X45:Y53)</f>
        <v>121.35</v>
      </c>
      <c r="Y54" s="192"/>
      <c r="Z54" s="192">
        <f>SUM(AA43:AA44,Z45:AA53)</f>
        <v>0</v>
      </c>
      <c r="AA54" s="192"/>
      <c r="AB54" s="192">
        <f>SUM(AC43:AC44,AB45:AC53)</f>
        <v>0</v>
      </c>
      <c r="AC54" s="192"/>
      <c r="AD54" s="192">
        <f>SUM(AE43:AE44,AD45:AE53)</f>
        <v>0</v>
      </c>
      <c r="AE54" s="192"/>
      <c r="AF54" s="192">
        <f>SUM(AG43:AG44,AF45:AG53)</f>
        <v>0</v>
      </c>
      <c r="AG54" s="192"/>
      <c r="AH54" s="192">
        <f>SUM(AI43:AI44,AH45:AI53)</f>
        <v>0</v>
      </c>
      <c r="AI54" s="192"/>
      <c r="AJ54" s="192">
        <f>SUM(AK43:AK44,AJ45:AK53)</f>
        <v>112.55</v>
      </c>
      <c r="AK54" s="192"/>
      <c r="AL54" s="192">
        <f>SUM(AM43:AM44,AL45:AM53)</f>
        <v>0</v>
      </c>
      <c r="AM54" s="192"/>
      <c r="AN54" s="192">
        <f>SUM(AO43:AO44,AN45:AO53)</f>
        <v>0</v>
      </c>
      <c r="AO54" s="192"/>
      <c r="AP54" s="192">
        <f>SUM(AQ43:AQ44,AP45:AQ53)</f>
        <v>0</v>
      </c>
      <c r="AQ54" s="192"/>
      <c r="AR54" s="192">
        <f>SUM(AS43:AS44,AR45:AS53)</f>
        <v>0</v>
      </c>
      <c r="AS54" s="192"/>
      <c r="AT54" s="192">
        <f>SUM(AU43:AU44,AT45:AU53)</f>
        <v>0</v>
      </c>
      <c r="AU54" s="192"/>
      <c r="AV54" s="192">
        <f>SUM(AW43:AW44,AV45:AW53)</f>
        <v>0</v>
      </c>
      <c r="AW54" s="192"/>
      <c r="AX54" s="192">
        <f>SUM(AY43:AY44,AX45:AY53)</f>
        <v>22.35</v>
      </c>
      <c r="AY54" s="192"/>
      <c r="AZ54" s="192">
        <f>SUM(BA43:BA44,AZ45:BA53)</f>
        <v>121.35</v>
      </c>
      <c r="BA54" s="192"/>
      <c r="BB54" s="192">
        <f>SUM(BC43:BC44,BB45:BC53)</f>
        <v>0</v>
      </c>
      <c r="BC54" s="192"/>
      <c r="BD54" s="192">
        <f>SUM(BE43:BE44,BD45:BE53)</f>
        <v>0</v>
      </c>
      <c r="BE54" s="192"/>
      <c r="BF54" s="192">
        <f>SUM(BG43:BG44,BF45:BG53)</f>
        <v>0</v>
      </c>
      <c r="BG54" s="192"/>
      <c r="BH54" s="192">
        <f>SUM(BI43:BI44,BH45:BI53)</f>
        <v>0</v>
      </c>
      <c r="BI54" s="192"/>
      <c r="BJ54" s="192">
        <f>SUM(BK43:BK44,BJ45:BK53)</f>
        <v>77.349999999999994</v>
      </c>
      <c r="BK54" s="192"/>
      <c r="BL54" s="192">
        <f>SUM(BM43:BM44,BL45:BM53)</f>
        <v>37.75</v>
      </c>
      <c r="BM54" s="192"/>
      <c r="BN54" s="192">
        <f>SUM(BO43:BO44,BN45:BO53)</f>
        <v>108.27</v>
      </c>
      <c r="BO54" s="192"/>
      <c r="BP54" s="192">
        <f>SUM(BQ43:BQ44,BP45:BQ53)</f>
        <v>0</v>
      </c>
      <c r="BQ54" s="192"/>
      <c r="BR54" s="192">
        <f t="shared" ref="BR54" si="385">SUM(BS43:BS44,BR45:BS53)</f>
        <v>0</v>
      </c>
      <c r="BS54" s="192"/>
      <c r="BT54" s="192">
        <f t="shared" ref="BT54" si="386">SUM(BU43:BU44,BT45:BU53)</f>
        <v>0</v>
      </c>
      <c r="BU54" s="192"/>
      <c r="BV54" s="192">
        <f t="shared" ref="BV54" si="387">SUM(BW43:BW44,BV45:BW53)</f>
        <v>0</v>
      </c>
      <c r="BW54" s="192"/>
      <c r="BX54" s="192">
        <f t="shared" ref="BX54" si="388">SUM(BY43:BY44,BX45:BY53)</f>
        <v>0</v>
      </c>
      <c r="BY54" s="192"/>
    </row>
    <row r="55" spans="1:77" x14ac:dyDescent="0.25">
      <c r="A55" s="44" t="s">
        <v>107</v>
      </c>
      <c r="B55" s="193">
        <f>C39+B54</f>
        <v>1844.1799999999998</v>
      </c>
      <c r="C55" s="193"/>
      <c r="D55" s="193">
        <f>E39+D54</f>
        <v>1021.32</v>
      </c>
      <c r="E55" s="193"/>
      <c r="F55" s="193">
        <f>G39+F54</f>
        <v>1545.6799999999998</v>
      </c>
      <c r="G55" s="193"/>
      <c r="H55" s="193">
        <f>I39+H54</f>
        <v>1295.6200000000001</v>
      </c>
      <c r="I55" s="193"/>
      <c r="J55" s="193">
        <f>K39+J54</f>
        <v>1023.5200000000001</v>
      </c>
      <c r="K55" s="193"/>
      <c r="L55" s="193">
        <f>M39+L54</f>
        <v>835.7</v>
      </c>
      <c r="M55" s="193"/>
      <c r="N55" s="193">
        <f>O39+N54</f>
        <v>943.85</v>
      </c>
      <c r="O55" s="193"/>
      <c r="P55" s="193">
        <f>Q39+P54</f>
        <v>835.7</v>
      </c>
      <c r="Q55" s="193"/>
      <c r="R55" s="193">
        <f>S39+R54</f>
        <v>943.85</v>
      </c>
      <c r="S55" s="193"/>
      <c r="T55" s="193">
        <f>U39+T54</f>
        <v>835.7</v>
      </c>
      <c r="U55" s="193"/>
      <c r="V55" s="193">
        <f>W39+V54</f>
        <v>835.7</v>
      </c>
      <c r="W55" s="193"/>
      <c r="X55" s="193">
        <f>Y39+X54</f>
        <v>957.05000000000007</v>
      </c>
      <c r="Y55" s="193"/>
      <c r="Z55" s="193">
        <f>AA39+Z54</f>
        <v>835.7</v>
      </c>
      <c r="AA55" s="193"/>
      <c r="AB55" s="193">
        <f>AC39+AB54</f>
        <v>835.7</v>
      </c>
      <c r="AC55" s="193"/>
      <c r="AD55" s="193">
        <f>AE39+AD54</f>
        <v>835.7</v>
      </c>
      <c r="AE55" s="193"/>
      <c r="AF55" s="193">
        <f>AG39+AF54</f>
        <v>835.7</v>
      </c>
      <c r="AG55" s="193"/>
      <c r="AH55" s="193">
        <f>AI39+AH54</f>
        <v>1114.2800000000002</v>
      </c>
      <c r="AI55" s="193"/>
      <c r="AJ55" s="193">
        <f>AK39+AJ54</f>
        <v>948.25</v>
      </c>
      <c r="AK55" s="193"/>
      <c r="AL55" s="193">
        <f>AM39+AL54</f>
        <v>835.7</v>
      </c>
      <c r="AM55" s="193"/>
      <c r="AN55" s="193">
        <f>AO39+AN54</f>
        <v>1392.83</v>
      </c>
      <c r="AO55" s="193"/>
      <c r="AP55" s="193">
        <f>AQ39+AP54</f>
        <v>835.7</v>
      </c>
      <c r="AQ55" s="193"/>
      <c r="AR55" s="193">
        <f>AS39+AR54</f>
        <v>1114.2800000000002</v>
      </c>
      <c r="AS55" s="193"/>
      <c r="AT55" s="193">
        <f>AU39+AT54</f>
        <v>835.7</v>
      </c>
      <c r="AU55" s="193"/>
      <c r="AV55" s="193">
        <f>AW39+AV54</f>
        <v>835.7</v>
      </c>
      <c r="AW55" s="193"/>
      <c r="AX55" s="193">
        <f>AY39+AX54</f>
        <v>858.05000000000007</v>
      </c>
      <c r="AY55" s="193"/>
      <c r="AZ55" s="193">
        <f>BA39+AZ54</f>
        <v>957.05000000000007</v>
      </c>
      <c r="BA55" s="193"/>
      <c r="BB55" s="193">
        <f>BC39+BB54</f>
        <v>1114.2800000000002</v>
      </c>
      <c r="BC55" s="193"/>
      <c r="BD55" s="193">
        <f>BE39+BD54</f>
        <v>835.7</v>
      </c>
      <c r="BE55" s="193"/>
      <c r="BF55" s="193">
        <f>BG39+BF54</f>
        <v>835.7</v>
      </c>
      <c r="BG55" s="193"/>
      <c r="BH55" s="193">
        <f>BI39+BH54</f>
        <v>1114.2800000000002</v>
      </c>
      <c r="BI55" s="193"/>
      <c r="BJ55" s="193">
        <f>BK39+BJ54</f>
        <v>913.05000000000007</v>
      </c>
      <c r="BK55" s="193"/>
      <c r="BL55" s="193">
        <f>BM39+BL54</f>
        <v>873.45</v>
      </c>
      <c r="BM55" s="193"/>
      <c r="BN55" s="193">
        <f>BO39+BN54</f>
        <v>1222.5500000000002</v>
      </c>
      <c r="BO55" s="193"/>
      <c r="BP55" s="193">
        <f>BQ39+BP54</f>
        <v>835.7</v>
      </c>
      <c r="BQ55" s="193"/>
      <c r="BR55" s="193">
        <f t="shared" ref="BR55" si="389">BS39+BR54</f>
        <v>835.7</v>
      </c>
      <c r="BS55" s="193"/>
      <c r="BT55" s="193">
        <f t="shared" ref="BT55" si="390">BU39+BT54</f>
        <v>1114.2800000000002</v>
      </c>
      <c r="BU55" s="193"/>
      <c r="BV55" s="193">
        <f t="shared" ref="BV55" si="391">BW39+BV54</f>
        <v>835.7</v>
      </c>
      <c r="BW55" s="193"/>
      <c r="BX55" s="193">
        <f t="shared" ref="BX55" si="392">BY39+BX54</f>
        <v>835.7</v>
      </c>
      <c r="BY55" s="193"/>
    </row>
    <row r="56" spans="1:77" x14ac:dyDescent="0.25">
      <c r="A56" s="45" t="s">
        <v>108</v>
      </c>
      <c r="B56" s="194"/>
      <c r="C56" s="195"/>
      <c r="D56" s="194"/>
      <c r="E56" s="195"/>
      <c r="F56" s="194"/>
      <c r="G56" s="195"/>
      <c r="H56" s="194"/>
      <c r="I56" s="195"/>
      <c r="J56" s="194"/>
      <c r="K56" s="195"/>
      <c r="L56" s="194"/>
      <c r="M56" s="195"/>
      <c r="N56" s="194"/>
      <c r="O56" s="195"/>
      <c r="P56" s="194"/>
      <c r="Q56" s="195"/>
      <c r="R56" s="194"/>
      <c r="S56" s="195"/>
      <c r="T56" s="194"/>
      <c r="U56" s="195"/>
      <c r="V56" s="194"/>
      <c r="W56" s="195"/>
      <c r="X56" s="194"/>
      <c r="Y56" s="195"/>
      <c r="Z56" s="194"/>
      <c r="AA56" s="195"/>
      <c r="AB56" s="194"/>
      <c r="AC56" s="195"/>
      <c r="AD56" s="194"/>
      <c r="AE56" s="195"/>
      <c r="AF56" s="194"/>
      <c r="AG56" s="195"/>
      <c r="AH56" s="194"/>
      <c r="AI56" s="195"/>
      <c r="AJ56" s="194"/>
      <c r="AK56" s="195"/>
      <c r="AL56" s="194"/>
      <c r="AM56" s="195"/>
      <c r="AN56" s="194"/>
      <c r="AO56" s="195"/>
      <c r="AP56" s="194"/>
      <c r="AQ56" s="195"/>
      <c r="AR56" s="194"/>
      <c r="AS56" s="195"/>
      <c r="AT56" s="194"/>
      <c r="AU56" s="195"/>
      <c r="AV56" s="194"/>
      <c r="AW56" s="195"/>
      <c r="AX56" s="194"/>
      <c r="AY56" s="195"/>
      <c r="AZ56" s="194"/>
      <c r="BA56" s="195"/>
      <c r="BB56" s="194"/>
      <c r="BC56" s="195"/>
      <c r="BD56" s="194"/>
      <c r="BE56" s="195"/>
      <c r="BF56" s="194"/>
      <c r="BG56" s="195"/>
      <c r="BH56" s="194"/>
      <c r="BI56" s="195"/>
      <c r="BJ56" s="194"/>
      <c r="BK56" s="195"/>
      <c r="BL56" s="194"/>
      <c r="BM56" s="195"/>
      <c r="BN56" s="194"/>
      <c r="BO56" s="195"/>
      <c r="BP56" s="194"/>
      <c r="BQ56" s="195"/>
      <c r="BR56" s="194"/>
      <c r="BS56" s="195"/>
      <c r="BT56" s="194"/>
      <c r="BU56" s="195"/>
      <c r="BV56" s="194"/>
      <c r="BW56" s="195"/>
      <c r="BX56" s="194"/>
      <c r="BY56" s="195"/>
    </row>
    <row r="57" spans="1:77" x14ac:dyDescent="0.25">
      <c r="A57" s="59" t="s">
        <v>92</v>
      </c>
      <c r="B57" s="86" t="s">
        <v>66</v>
      </c>
      <c r="C57" s="86" t="s">
        <v>58</v>
      </c>
      <c r="D57" s="86" t="s">
        <v>66</v>
      </c>
      <c r="E57" s="86" t="s">
        <v>58</v>
      </c>
      <c r="F57" s="86" t="s">
        <v>66</v>
      </c>
      <c r="G57" s="86" t="s">
        <v>58</v>
      </c>
      <c r="H57" s="86" t="s">
        <v>66</v>
      </c>
      <c r="I57" s="86" t="s">
        <v>58</v>
      </c>
      <c r="J57" s="86" t="s">
        <v>66</v>
      </c>
      <c r="K57" s="86" t="s">
        <v>58</v>
      </c>
      <c r="L57" s="86" t="s">
        <v>66</v>
      </c>
      <c r="M57" s="86" t="s">
        <v>58</v>
      </c>
      <c r="N57" s="86" t="s">
        <v>66</v>
      </c>
      <c r="O57" s="86" t="s">
        <v>58</v>
      </c>
      <c r="P57" s="86" t="s">
        <v>66</v>
      </c>
      <c r="Q57" s="86" t="s">
        <v>58</v>
      </c>
      <c r="R57" s="86" t="s">
        <v>66</v>
      </c>
      <c r="S57" s="86" t="s">
        <v>58</v>
      </c>
      <c r="T57" s="86" t="s">
        <v>66</v>
      </c>
      <c r="U57" s="86" t="s">
        <v>58</v>
      </c>
      <c r="V57" s="86" t="s">
        <v>66</v>
      </c>
      <c r="W57" s="86" t="s">
        <v>58</v>
      </c>
      <c r="X57" s="86" t="s">
        <v>66</v>
      </c>
      <c r="Y57" s="86" t="s">
        <v>58</v>
      </c>
      <c r="Z57" s="86" t="s">
        <v>66</v>
      </c>
      <c r="AA57" s="86" t="s">
        <v>58</v>
      </c>
      <c r="AB57" s="86" t="s">
        <v>66</v>
      </c>
      <c r="AC57" s="86" t="s">
        <v>58</v>
      </c>
      <c r="AD57" s="86" t="s">
        <v>66</v>
      </c>
      <c r="AE57" s="86" t="s">
        <v>58</v>
      </c>
      <c r="AF57" s="86" t="s">
        <v>66</v>
      </c>
      <c r="AG57" s="86" t="s">
        <v>58</v>
      </c>
      <c r="AH57" s="86" t="s">
        <v>66</v>
      </c>
      <c r="AI57" s="86" t="s">
        <v>58</v>
      </c>
      <c r="AJ57" s="86" t="s">
        <v>66</v>
      </c>
      <c r="AK57" s="86" t="s">
        <v>58</v>
      </c>
      <c r="AL57" s="86" t="s">
        <v>66</v>
      </c>
      <c r="AM57" s="86" t="s">
        <v>58</v>
      </c>
      <c r="AN57" s="86" t="s">
        <v>66</v>
      </c>
      <c r="AO57" s="86" t="s">
        <v>58</v>
      </c>
      <c r="AP57" s="86" t="s">
        <v>66</v>
      </c>
      <c r="AQ57" s="86" t="s">
        <v>58</v>
      </c>
      <c r="AR57" s="86" t="s">
        <v>66</v>
      </c>
      <c r="AS57" s="86" t="s">
        <v>58</v>
      </c>
      <c r="AT57" s="86" t="s">
        <v>66</v>
      </c>
      <c r="AU57" s="86" t="s">
        <v>58</v>
      </c>
      <c r="AV57" s="86" t="s">
        <v>66</v>
      </c>
      <c r="AW57" s="86" t="s">
        <v>58</v>
      </c>
      <c r="AX57" s="86" t="s">
        <v>66</v>
      </c>
      <c r="AY57" s="86" t="s">
        <v>58</v>
      </c>
      <c r="AZ57" s="86" t="s">
        <v>66</v>
      </c>
      <c r="BA57" s="86" t="s">
        <v>58</v>
      </c>
      <c r="BB57" s="86" t="s">
        <v>66</v>
      </c>
      <c r="BC57" s="86" t="s">
        <v>58</v>
      </c>
      <c r="BD57" s="86" t="s">
        <v>66</v>
      </c>
      <c r="BE57" s="86" t="s">
        <v>58</v>
      </c>
      <c r="BF57" s="86" t="s">
        <v>66</v>
      </c>
      <c r="BG57" s="86" t="s">
        <v>58</v>
      </c>
      <c r="BH57" s="86" t="s">
        <v>66</v>
      </c>
      <c r="BI57" s="86" t="s">
        <v>58</v>
      </c>
      <c r="BJ57" s="86" t="s">
        <v>66</v>
      </c>
      <c r="BK57" s="86" t="s">
        <v>58</v>
      </c>
      <c r="BL57" s="86" t="s">
        <v>66</v>
      </c>
      <c r="BM57" s="86" t="s">
        <v>58</v>
      </c>
      <c r="BN57" s="86" t="s">
        <v>66</v>
      </c>
      <c r="BO57" s="86" t="s">
        <v>58</v>
      </c>
      <c r="BP57" s="86" t="s">
        <v>66</v>
      </c>
      <c r="BQ57" s="86" t="s">
        <v>58</v>
      </c>
      <c r="BR57" s="147" t="s">
        <v>66</v>
      </c>
      <c r="BS57" s="147" t="s">
        <v>58</v>
      </c>
      <c r="BT57" s="147" t="s">
        <v>66</v>
      </c>
      <c r="BU57" s="147" t="s">
        <v>58</v>
      </c>
      <c r="BV57" s="147" t="s">
        <v>66</v>
      </c>
      <c r="BW57" s="147" t="s">
        <v>58</v>
      </c>
      <c r="BX57" s="147" t="s">
        <v>66</v>
      </c>
      <c r="BY57" s="147" t="s">
        <v>58</v>
      </c>
    </row>
    <row r="58" spans="1:77" x14ac:dyDescent="0.25">
      <c r="A58" s="48" t="s">
        <v>109</v>
      </c>
      <c r="B58" s="29"/>
      <c r="C58" s="7">
        <f>ROUND(B$55*B58,2)</f>
        <v>0</v>
      </c>
      <c r="D58" s="31">
        <f t="shared" ref="D58" si="393">$B$58</f>
        <v>0</v>
      </c>
      <c r="E58" s="7">
        <f>ROUND(D$55*D58,2)</f>
        <v>0</v>
      </c>
      <c r="F58" s="31">
        <f>$B$58</f>
        <v>0</v>
      </c>
      <c r="G58" s="7">
        <f>ROUND(F$55*F58,2)</f>
        <v>0</v>
      </c>
      <c r="H58" s="31">
        <f t="shared" ref="H58" si="394">$B$58</f>
        <v>0</v>
      </c>
      <c r="I58" s="7">
        <f>ROUND(H$55*H58,2)</f>
        <v>0</v>
      </c>
      <c r="J58" s="31">
        <f>$B$58</f>
        <v>0</v>
      </c>
      <c r="K58" s="7">
        <f>ROUND(J$55*J58,2)</f>
        <v>0</v>
      </c>
      <c r="L58" s="31">
        <f t="shared" ref="L58" si="395">$B$58</f>
        <v>0</v>
      </c>
      <c r="M58" s="7">
        <f t="shared" ref="M58:M59" si="396">ROUND(L$55*L58,2)</f>
        <v>0</v>
      </c>
      <c r="N58" s="31">
        <f t="shared" ref="N58" si="397">$B$58</f>
        <v>0</v>
      </c>
      <c r="O58" s="7">
        <f>ROUND(N$55*N58,2)</f>
        <v>0</v>
      </c>
      <c r="P58" s="31">
        <f t="shared" ref="P58" si="398">$B$58</f>
        <v>0</v>
      </c>
      <c r="Q58" s="7">
        <f>ROUND(P$55*P58,2)</f>
        <v>0</v>
      </c>
      <c r="R58" s="31">
        <f t="shared" ref="R58" si="399">$B$58</f>
        <v>0</v>
      </c>
      <c r="S58" s="7">
        <f>ROUND(R$55*R58,2)</f>
        <v>0</v>
      </c>
      <c r="T58" s="31">
        <f t="shared" ref="T58" si="400">$B$58</f>
        <v>0</v>
      </c>
      <c r="U58" s="7">
        <f t="shared" ref="U58:U59" si="401">ROUND(T$55*T58,2)</f>
        <v>0</v>
      </c>
      <c r="V58" s="31">
        <f t="shared" ref="V58" si="402">$B$58</f>
        <v>0</v>
      </c>
      <c r="W58" s="7">
        <f t="shared" ref="W58:W59" si="403">ROUND(V$55*V58,2)</f>
        <v>0</v>
      </c>
      <c r="X58" s="31">
        <f t="shared" ref="X58" si="404">$B$58</f>
        <v>0</v>
      </c>
      <c r="Y58" s="7">
        <f>ROUND(X$55*X58,2)</f>
        <v>0</v>
      </c>
      <c r="Z58" s="31">
        <f t="shared" ref="Z58" si="405">$B$58</f>
        <v>0</v>
      </c>
      <c r="AA58" s="7">
        <f t="shared" ref="AA58:AA59" si="406">ROUND(Z$55*Z58,2)</f>
        <v>0</v>
      </c>
      <c r="AB58" s="31">
        <f t="shared" ref="AB58" si="407">$B$58</f>
        <v>0</v>
      </c>
      <c r="AC58" s="7">
        <f>ROUND(AB$55*AB58,2)</f>
        <v>0</v>
      </c>
      <c r="AD58" s="31">
        <f t="shared" ref="AD58" si="408">$B$58</f>
        <v>0</v>
      </c>
      <c r="AE58" s="7">
        <f>ROUND(AD$55*AD58,2)</f>
        <v>0</v>
      </c>
      <c r="AF58" s="31">
        <f t="shared" ref="AF58" si="409">$B$58</f>
        <v>0</v>
      </c>
      <c r="AG58" s="7">
        <f>ROUND(AF$55*AF58,2)</f>
        <v>0</v>
      </c>
      <c r="AH58" s="31">
        <f t="shared" ref="AH58" si="410">$B$58</f>
        <v>0</v>
      </c>
      <c r="AI58" s="7">
        <f>ROUND(AH$55*AH58,2)</f>
        <v>0</v>
      </c>
      <c r="AJ58" s="31">
        <f t="shared" ref="AJ58" si="411">$B$58</f>
        <v>0</v>
      </c>
      <c r="AK58" s="7">
        <f>ROUND(AJ$55*AJ58,2)</f>
        <v>0</v>
      </c>
      <c r="AL58" s="31">
        <f t="shared" ref="AL58" si="412">$B$58</f>
        <v>0</v>
      </c>
      <c r="AM58" s="7">
        <f t="shared" ref="AM58:AM59" si="413">ROUND(AL$55*AL58,2)</f>
        <v>0</v>
      </c>
      <c r="AN58" s="31">
        <f t="shared" ref="AN58" si="414">$B$58</f>
        <v>0</v>
      </c>
      <c r="AO58" s="7">
        <f>ROUND(AN$55*AN58,2)</f>
        <v>0</v>
      </c>
      <c r="AP58" s="31">
        <f t="shared" ref="AP58" si="415">$B$58</f>
        <v>0</v>
      </c>
      <c r="AQ58" s="7">
        <f>ROUND(AP$55*AP58,2)</f>
        <v>0</v>
      </c>
      <c r="AR58" s="31">
        <f t="shared" ref="AR58" si="416">$B$58</f>
        <v>0</v>
      </c>
      <c r="AS58" s="7">
        <f t="shared" ref="AS58:AS59" si="417">ROUND(AR$55*AR58,2)</f>
        <v>0</v>
      </c>
      <c r="AT58" s="31">
        <f t="shared" ref="AT58" si="418">$B$58</f>
        <v>0</v>
      </c>
      <c r="AU58" s="7">
        <f>ROUND(AT$55*AT58,2)</f>
        <v>0</v>
      </c>
      <c r="AV58" s="31">
        <f t="shared" ref="AV58" si="419">$B$58</f>
        <v>0</v>
      </c>
      <c r="AW58" s="7">
        <f t="shared" ref="AW58:AW59" si="420">ROUND(AV$55*AV58,2)</f>
        <v>0</v>
      </c>
      <c r="AX58" s="31">
        <f t="shared" ref="AX58" si="421">$B$58</f>
        <v>0</v>
      </c>
      <c r="AY58" s="7">
        <f t="shared" ref="AY58:AY59" si="422">ROUND(AX$55*AX58,2)</f>
        <v>0</v>
      </c>
      <c r="AZ58" s="31">
        <f t="shared" ref="AZ58" si="423">$B$58</f>
        <v>0</v>
      </c>
      <c r="BA58" s="7">
        <f>ROUND(AZ$55*AZ58,2)</f>
        <v>0</v>
      </c>
      <c r="BB58" s="31">
        <f t="shared" ref="BB58" si="424">$B$58</f>
        <v>0</v>
      </c>
      <c r="BC58" s="7">
        <f>ROUND(BB$55*BB58,2)</f>
        <v>0</v>
      </c>
      <c r="BD58" s="31">
        <f t="shared" ref="BD58" si="425">$B$58</f>
        <v>0</v>
      </c>
      <c r="BE58" s="7">
        <f>ROUND(BD$55*BD58,2)</f>
        <v>0</v>
      </c>
      <c r="BF58" s="31">
        <f t="shared" ref="BF58:BH58" si="426">$B$58</f>
        <v>0</v>
      </c>
      <c r="BG58" s="7">
        <f>ROUND(BF$55*BF58,2)</f>
        <v>0</v>
      </c>
      <c r="BH58" s="31">
        <f t="shared" si="426"/>
        <v>0</v>
      </c>
      <c r="BI58" s="7">
        <f>ROUND(BH$55*BH58,2)</f>
        <v>0</v>
      </c>
      <c r="BJ58" s="31">
        <f t="shared" ref="BJ58" si="427">$B$58</f>
        <v>0</v>
      </c>
      <c r="BK58" s="7">
        <f>ROUND(BJ$55*BJ58,2)</f>
        <v>0</v>
      </c>
      <c r="BL58" s="31">
        <f t="shared" ref="BL58" si="428">$B$58</f>
        <v>0</v>
      </c>
      <c r="BM58" s="7">
        <f>ROUND(BL$55*BL58,2)</f>
        <v>0</v>
      </c>
      <c r="BN58" s="31">
        <f t="shared" ref="BN58" si="429">$B$58</f>
        <v>0</v>
      </c>
      <c r="BO58" s="7">
        <f>ROUND(BN$55*BN58,2)</f>
        <v>0</v>
      </c>
      <c r="BP58" s="31">
        <f t="shared" ref="BP58:BX58" si="430">$B$58</f>
        <v>0</v>
      </c>
      <c r="BQ58" s="7">
        <f t="shared" ref="BQ58:BQ59" si="431">ROUND(BP$55*BP58,2)</f>
        <v>0</v>
      </c>
      <c r="BR58" s="31">
        <f t="shared" si="430"/>
        <v>0</v>
      </c>
      <c r="BS58" s="7">
        <f t="shared" ref="BS58:BS59" si="432">ROUND(BR$55*BR58,2)</f>
        <v>0</v>
      </c>
      <c r="BT58" s="31">
        <f t="shared" si="430"/>
        <v>0</v>
      </c>
      <c r="BU58" s="7">
        <f t="shared" ref="BU58:BU59" si="433">ROUND(BT$55*BT58,2)</f>
        <v>0</v>
      </c>
      <c r="BV58" s="31">
        <f t="shared" si="430"/>
        <v>0</v>
      </c>
      <c r="BW58" s="7">
        <f t="shared" ref="BW58:BW59" si="434">ROUND(BV$55*BV58,2)</f>
        <v>0</v>
      </c>
      <c r="BX58" s="31">
        <f t="shared" si="430"/>
        <v>0</v>
      </c>
      <c r="BY58" s="7">
        <f t="shared" ref="BY58:BY59" si="435">ROUND(BX$55*BX58,2)</f>
        <v>0</v>
      </c>
    </row>
    <row r="59" spans="1:77" x14ac:dyDescent="0.25">
      <c r="A59" s="48" t="s">
        <v>110</v>
      </c>
      <c r="B59" s="29"/>
      <c r="C59" s="7">
        <f>ROUND(B$55*B59,2)</f>
        <v>0</v>
      </c>
      <c r="D59" s="31">
        <f t="shared" ref="D59:BR59" si="436">$B$59</f>
        <v>0</v>
      </c>
      <c r="E59" s="7">
        <f>ROUND(D$55*D59,2)</f>
        <v>0</v>
      </c>
      <c r="F59" s="31">
        <f t="shared" si="436"/>
        <v>0</v>
      </c>
      <c r="G59" s="7">
        <f>ROUND(F$55*F59,2)</f>
        <v>0</v>
      </c>
      <c r="H59" s="31">
        <f t="shared" si="436"/>
        <v>0</v>
      </c>
      <c r="I59" s="7">
        <f>ROUND(H$55*H59,2)</f>
        <v>0</v>
      </c>
      <c r="J59" s="31">
        <f t="shared" si="436"/>
        <v>0</v>
      </c>
      <c r="K59" s="7">
        <f>ROUND(J$55*J59,2)</f>
        <v>0</v>
      </c>
      <c r="L59" s="31">
        <f t="shared" si="436"/>
        <v>0</v>
      </c>
      <c r="M59" s="7">
        <f t="shared" si="396"/>
        <v>0</v>
      </c>
      <c r="N59" s="31">
        <f t="shared" si="436"/>
        <v>0</v>
      </c>
      <c r="O59" s="7">
        <f>ROUND(N$55*N59,2)</f>
        <v>0</v>
      </c>
      <c r="P59" s="31">
        <f t="shared" si="436"/>
        <v>0</v>
      </c>
      <c r="Q59" s="7">
        <f>ROUND(P$55*P59,2)</f>
        <v>0</v>
      </c>
      <c r="R59" s="31">
        <f t="shared" si="436"/>
        <v>0</v>
      </c>
      <c r="S59" s="7">
        <f>ROUND(R$55*R59,2)</f>
        <v>0</v>
      </c>
      <c r="T59" s="31">
        <f t="shared" si="436"/>
        <v>0</v>
      </c>
      <c r="U59" s="7">
        <f t="shared" si="401"/>
        <v>0</v>
      </c>
      <c r="V59" s="31">
        <f t="shared" si="436"/>
        <v>0</v>
      </c>
      <c r="W59" s="7">
        <f t="shared" si="403"/>
        <v>0</v>
      </c>
      <c r="X59" s="31">
        <f t="shared" si="436"/>
        <v>0</v>
      </c>
      <c r="Y59" s="7">
        <f>ROUND(X$55*X59,2)</f>
        <v>0</v>
      </c>
      <c r="Z59" s="31">
        <f t="shared" si="436"/>
        <v>0</v>
      </c>
      <c r="AA59" s="7">
        <f t="shared" si="406"/>
        <v>0</v>
      </c>
      <c r="AB59" s="31">
        <f t="shared" si="436"/>
        <v>0</v>
      </c>
      <c r="AC59" s="7">
        <f>ROUND(AB$55*AB59,2)</f>
        <v>0</v>
      </c>
      <c r="AD59" s="31">
        <f t="shared" si="436"/>
        <v>0</v>
      </c>
      <c r="AE59" s="7">
        <f>ROUND(AD$55*AD59,2)</f>
        <v>0</v>
      </c>
      <c r="AF59" s="31">
        <f t="shared" si="436"/>
        <v>0</v>
      </c>
      <c r="AG59" s="7">
        <f>ROUND(AF$55*AF59,2)</f>
        <v>0</v>
      </c>
      <c r="AH59" s="31">
        <f t="shared" si="436"/>
        <v>0</v>
      </c>
      <c r="AI59" s="7">
        <f>ROUND(AH$55*AH59,2)</f>
        <v>0</v>
      </c>
      <c r="AJ59" s="31">
        <f t="shared" si="436"/>
        <v>0</v>
      </c>
      <c r="AK59" s="7">
        <f>ROUND(AJ$55*AJ59,2)</f>
        <v>0</v>
      </c>
      <c r="AL59" s="31">
        <f t="shared" si="436"/>
        <v>0</v>
      </c>
      <c r="AM59" s="7">
        <f t="shared" si="413"/>
        <v>0</v>
      </c>
      <c r="AN59" s="31">
        <f t="shared" si="436"/>
        <v>0</v>
      </c>
      <c r="AO59" s="7">
        <f>ROUND(AN$55*AN59,2)</f>
        <v>0</v>
      </c>
      <c r="AP59" s="31">
        <f t="shared" si="436"/>
        <v>0</v>
      </c>
      <c r="AQ59" s="7">
        <f>ROUND(AP$55*AP59,2)</f>
        <v>0</v>
      </c>
      <c r="AR59" s="31">
        <f t="shared" si="436"/>
        <v>0</v>
      </c>
      <c r="AS59" s="7">
        <f t="shared" si="417"/>
        <v>0</v>
      </c>
      <c r="AT59" s="31">
        <f t="shared" si="436"/>
        <v>0</v>
      </c>
      <c r="AU59" s="7">
        <f>ROUND(AT$55*AT59,2)</f>
        <v>0</v>
      </c>
      <c r="AV59" s="31">
        <f t="shared" si="436"/>
        <v>0</v>
      </c>
      <c r="AW59" s="7">
        <f t="shared" si="420"/>
        <v>0</v>
      </c>
      <c r="AX59" s="31">
        <f t="shared" si="436"/>
        <v>0</v>
      </c>
      <c r="AY59" s="7">
        <f t="shared" si="422"/>
        <v>0</v>
      </c>
      <c r="AZ59" s="31">
        <f t="shared" si="436"/>
        <v>0</v>
      </c>
      <c r="BA59" s="7">
        <f>ROUND(AZ$55*AZ59,2)</f>
        <v>0</v>
      </c>
      <c r="BB59" s="31">
        <f t="shared" si="436"/>
        <v>0</v>
      </c>
      <c r="BC59" s="7">
        <f>ROUND(BB$55*BB59,2)</f>
        <v>0</v>
      </c>
      <c r="BD59" s="31">
        <f t="shared" si="436"/>
        <v>0</v>
      </c>
      <c r="BE59" s="7">
        <f>ROUND(BD$55*BD59,2)</f>
        <v>0</v>
      </c>
      <c r="BF59" s="31">
        <f t="shared" si="436"/>
        <v>0</v>
      </c>
      <c r="BG59" s="7">
        <f>ROUND(BF$55*BF59,2)</f>
        <v>0</v>
      </c>
      <c r="BH59" s="31">
        <f t="shared" si="436"/>
        <v>0</v>
      </c>
      <c r="BI59" s="7">
        <f>ROUND(BH$55*BH59,2)</f>
        <v>0</v>
      </c>
      <c r="BJ59" s="31">
        <f t="shared" si="436"/>
        <v>0</v>
      </c>
      <c r="BK59" s="7">
        <f>ROUND(BJ$55*BJ59,2)</f>
        <v>0</v>
      </c>
      <c r="BL59" s="31">
        <f t="shared" si="436"/>
        <v>0</v>
      </c>
      <c r="BM59" s="7">
        <f>ROUND(BL$55*BL59,2)</f>
        <v>0</v>
      </c>
      <c r="BN59" s="31">
        <f t="shared" si="436"/>
        <v>0</v>
      </c>
      <c r="BO59" s="7">
        <f>ROUND(BN$55*BN59,2)</f>
        <v>0</v>
      </c>
      <c r="BP59" s="31">
        <f t="shared" si="436"/>
        <v>0</v>
      </c>
      <c r="BQ59" s="7">
        <f t="shared" si="431"/>
        <v>0</v>
      </c>
      <c r="BR59" s="31">
        <f t="shared" si="436"/>
        <v>0</v>
      </c>
      <c r="BS59" s="7">
        <f t="shared" si="432"/>
        <v>0</v>
      </c>
      <c r="BT59" s="31">
        <f t="shared" ref="BT59:BX59" si="437">$B$59</f>
        <v>0</v>
      </c>
      <c r="BU59" s="7">
        <f t="shared" si="433"/>
        <v>0</v>
      </c>
      <c r="BV59" s="31">
        <f t="shared" si="437"/>
        <v>0</v>
      </c>
      <c r="BW59" s="7">
        <f t="shared" si="434"/>
        <v>0</v>
      </c>
      <c r="BX59" s="31">
        <f t="shared" si="437"/>
        <v>0</v>
      </c>
      <c r="BY59" s="7">
        <f t="shared" si="435"/>
        <v>0</v>
      </c>
    </row>
    <row r="60" spans="1:77" x14ac:dyDescent="0.25">
      <c r="A60" s="44" t="s">
        <v>111</v>
      </c>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0"/>
      <c r="BK60" s="60"/>
      <c r="BL60" s="60"/>
      <c r="BM60" s="60"/>
      <c r="BN60" s="60"/>
      <c r="BO60" s="60"/>
      <c r="BP60" s="60"/>
      <c r="BQ60" s="60"/>
      <c r="BR60" s="60"/>
      <c r="BS60" s="60"/>
      <c r="BT60" s="60"/>
      <c r="BU60" s="60"/>
      <c r="BV60" s="60"/>
      <c r="BW60" s="60"/>
      <c r="BX60" s="60"/>
      <c r="BY60" s="60"/>
    </row>
    <row r="61" spans="1:77" x14ac:dyDescent="0.25">
      <c r="A61" s="48" t="s">
        <v>112</v>
      </c>
      <c r="B61" s="73">
        <v>0.03</v>
      </c>
      <c r="C61" s="7">
        <f>ROUND((B55+C58+C59)*B61/(1-B64),2)</f>
        <v>57.04</v>
      </c>
      <c r="D61" s="73">
        <v>0.02</v>
      </c>
      <c r="E61" s="7">
        <f t="shared" ref="E61" si="438">ROUND((D55+E58+E59)*D61/(1-D64),2)</f>
        <v>20.84</v>
      </c>
      <c r="F61" s="73">
        <v>0.05</v>
      </c>
      <c r="G61" s="7">
        <f>ROUND((F55+G58+G59)*F61/(1-F64),2)</f>
        <v>81.349999999999994</v>
      </c>
      <c r="H61" s="73">
        <v>0.02</v>
      </c>
      <c r="I61" s="7">
        <f t="shared" ref="I61" si="439">ROUND((H55+I58+I59)*H61/(1-H64),2)</f>
        <v>26.44</v>
      </c>
      <c r="J61" s="73">
        <f>$B$61</f>
        <v>0.03</v>
      </c>
      <c r="K61" s="7">
        <f>ROUND((J55+K58+K59)*J61/(1-J64),2)</f>
        <v>31.66</v>
      </c>
      <c r="L61" s="73">
        <v>0.05</v>
      </c>
      <c r="M61" s="7">
        <f t="shared" ref="M61" si="440">ROUND((L55+M58+M59)*L61/(1-L64),2)</f>
        <v>43.98</v>
      </c>
      <c r="N61" s="73">
        <v>0.02</v>
      </c>
      <c r="O61" s="7">
        <f t="shared" ref="O61" si="441">ROUND((N55+O58+O59)*N61/(1-N64),2)</f>
        <v>19.260000000000002</v>
      </c>
      <c r="P61" s="73">
        <v>0.05</v>
      </c>
      <c r="Q61" s="7">
        <f t="shared" ref="Q61" si="442">ROUND((P55+Q58+Q59)*P61/(1-P64),2)</f>
        <v>43.98</v>
      </c>
      <c r="R61" s="73">
        <v>0.05</v>
      </c>
      <c r="S61" s="7">
        <f t="shared" ref="S61" si="443">ROUND((R55+S58+S59)*R61/(1-R64),2)</f>
        <v>49.68</v>
      </c>
      <c r="T61" s="73">
        <f>$B$61</f>
        <v>0.03</v>
      </c>
      <c r="U61" s="7">
        <f t="shared" ref="U61" si="444">ROUND((T55+U58+U59)*T61/(1-T64),2)</f>
        <v>25.85</v>
      </c>
      <c r="V61" s="73">
        <v>0.04</v>
      </c>
      <c r="W61" s="7">
        <f t="shared" ref="W61" si="445">ROUND((V55+W58+W59)*V61/(1-V64),2)</f>
        <v>34.82</v>
      </c>
      <c r="X61" s="73">
        <v>0.03</v>
      </c>
      <c r="Y61" s="7">
        <f t="shared" ref="Y61" si="446">ROUND((X55+Y58+Y59)*X61/(1-X64),2)</f>
        <v>29.6</v>
      </c>
      <c r="Z61" s="73">
        <v>0.03</v>
      </c>
      <c r="AA61" s="7">
        <f t="shared" ref="AA61" si="447">ROUND((Z55+AA58+AA59)*Z61/(1-Z64),2)</f>
        <v>25.85</v>
      </c>
      <c r="AB61" s="73">
        <v>0.02</v>
      </c>
      <c r="AC61" s="7">
        <f t="shared" ref="AC61" si="448">ROUND((AB55+AC58+AC59)*AB61/(1-AB64),2)</f>
        <v>17.059999999999999</v>
      </c>
      <c r="AD61" s="73">
        <v>0.02</v>
      </c>
      <c r="AE61" s="7">
        <f t="shared" ref="AE61" si="449">ROUND((AD55+AE58+AE59)*AD61/(1-AD64),2)</f>
        <v>17.059999999999999</v>
      </c>
      <c r="AF61" s="73">
        <v>0.02</v>
      </c>
      <c r="AG61" s="7">
        <f t="shared" ref="AG61" si="450">ROUND((AF55+AG58+AG59)*AF61/(1-AF64),2)</f>
        <v>17.059999999999999</v>
      </c>
      <c r="AH61" s="73">
        <v>0.02</v>
      </c>
      <c r="AI61" s="7">
        <f t="shared" ref="AI61" si="451">ROUND((AH55+AI58+AI59)*AH61/(1-AH64),2)</f>
        <v>22.74</v>
      </c>
      <c r="AJ61" s="73">
        <v>0.02</v>
      </c>
      <c r="AK61" s="7">
        <f t="shared" ref="AK61" si="452">ROUND((AJ55+AK58+AK59)*AJ61/(1-AJ64),2)</f>
        <v>19.350000000000001</v>
      </c>
      <c r="AL61" s="73">
        <v>0.05</v>
      </c>
      <c r="AM61" s="7">
        <f t="shared" ref="AM61" si="453">ROUND((AL55+AM58+AM59)*AL61/(1-AL64),2)</f>
        <v>43.98</v>
      </c>
      <c r="AN61" s="73">
        <v>0.03</v>
      </c>
      <c r="AO61" s="7">
        <f t="shared" ref="AO61" si="454">ROUND((AN55+AO58+AO59)*AN61/(1-AN64),2)</f>
        <v>43.08</v>
      </c>
      <c r="AP61" s="73">
        <f>$B$61</f>
        <v>0.03</v>
      </c>
      <c r="AQ61" s="7">
        <f t="shared" ref="AQ61" si="455">ROUND((AP55+AQ58+AQ59)*AP61/(1-AP64),2)</f>
        <v>25.85</v>
      </c>
      <c r="AR61" s="73">
        <f>$B$61</f>
        <v>0.03</v>
      </c>
      <c r="AS61" s="7">
        <f t="shared" ref="AS61" si="456">ROUND((AR55+AS58+AS59)*AR61/(1-AR64),2)</f>
        <v>34.46</v>
      </c>
      <c r="AT61" s="73">
        <f>$B$61</f>
        <v>0.03</v>
      </c>
      <c r="AU61" s="7">
        <f t="shared" ref="AU61" si="457">ROUND((AT55+AU58+AU59)*AT61/(1-AT64),2)</f>
        <v>25.85</v>
      </c>
      <c r="AV61" s="73">
        <v>0.05</v>
      </c>
      <c r="AW61" s="7">
        <f t="shared" ref="AW61" si="458">ROUND((AV55+AW58+AW59)*AV61/(1-AV64),2)</f>
        <v>43.98</v>
      </c>
      <c r="AX61" s="73">
        <v>0.02</v>
      </c>
      <c r="AY61" s="7">
        <f t="shared" ref="AY61" si="459">ROUND((AX55+AY58+AY59)*AX61/(1-AX64),2)</f>
        <v>17.510000000000002</v>
      </c>
      <c r="AZ61" s="73">
        <v>0.02</v>
      </c>
      <c r="BA61" s="7">
        <f t="shared" ref="BA61" si="460">ROUND((AZ55+BA58+BA59)*AZ61/(1-AZ64),2)</f>
        <v>19.53</v>
      </c>
      <c r="BB61" s="73">
        <f>$B$61</f>
        <v>0.03</v>
      </c>
      <c r="BC61" s="7">
        <f t="shared" ref="BC61" si="461">ROUND((BB55+BC58+BC59)*BB61/(1-BB64),2)</f>
        <v>34.46</v>
      </c>
      <c r="BD61" s="73">
        <v>0.05</v>
      </c>
      <c r="BE61" s="7">
        <f t="shared" ref="BE61" si="462">ROUND((BD55+BE58+BE59)*BD61/(1-BD64),2)</f>
        <v>43.98</v>
      </c>
      <c r="BF61" s="73">
        <v>0.05</v>
      </c>
      <c r="BG61" s="7">
        <f t="shared" ref="BG61" si="463">ROUND((BF55+BG58+BG59)*BF61/(1-BF64),2)</f>
        <v>43.98</v>
      </c>
      <c r="BH61" s="73">
        <v>0.05</v>
      </c>
      <c r="BI61" s="7">
        <f t="shared" ref="BI61" si="464">ROUND((BH55+BI58+BI59)*BH61/(1-BH64),2)</f>
        <v>58.65</v>
      </c>
      <c r="BJ61" s="73">
        <f>$B$61</f>
        <v>0.03</v>
      </c>
      <c r="BK61" s="7">
        <f t="shared" ref="BK61" si="465">ROUND((BJ55+BK58+BK59)*BJ61/(1-BJ64),2)</f>
        <v>28.24</v>
      </c>
      <c r="BL61" s="73">
        <v>0.02</v>
      </c>
      <c r="BM61" s="7">
        <f t="shared" ref="BM61" si="466">ROUND((BL55+BM58+BM59)*BL61/(1-BL64),2)</f>
        <v>17.829999999999998</v>
      </c>
      <c r="BN61" s="73">
        <f>$B$61</f>
        <v>0.03</v>
      </c>
      <c r="BO61" s="7">
        <f t="shared" ref="BO61" si="467">ROUND((BN55+BO58+BO59)*BN61/(1-BN64),2)</f>
        <v>37.81</v>
      </c>
      <c r="BP61" s="73">
        <v>0.05</v>
      </c>
      <c r="BQ61" s="7">
        <f t="shared" ref="BQ61" si="468">ROUND((BP55+BQ58+BQ59)*BP61/(1-BP64),2)</f>
        <v>43.98</v>
      </c>
      <c r="BR61" s="73">
        <v>0.05</v>
      </c>
      <c r="BS61" s="7">
        <f t="shared" ref="BS61" si="469">ROUND((BR55+BS58+BS59)*BR61/(1-BR64),2)</f>
        <v>43.98</v>
      </c>
      <c r="BT61" s="73">
        <v>0.02</v>
      </c>
      <c r="BU61" s="7">
        <f t="shared" ref="BU61" si="470">ROUND((BT55+BU58+BU59)*BT61/(1-BT64),2)</f>
        <v>22.74</v>
      </c>
      <c r="BV61" s="73">
        <v>0.05</v>
      </c>
      <c r="BW61" s="7">
        <f t="shared" ref="BW61" si="471">ROUND((BV55+BW58+BW59)*BV61/(1-BV64),2)</f>
        <v>43.98</v>
      </c>
      <c r="BX61" s="73">
        <f>$B$61</f>
        <v>0.03</v>
      </c>
      <c r="BY61" s="7">
        <f t="shared" ref="BY61" si="472">ROUND((BX55+BY58+BY59)*BX61/(1-BX64),2)</f>
        <v>25.85</v>
      </c>
    </row>
    <row r="62" spans="1:77" x14ac:dyDescent="0.25">
      <c r="A62" s="48" t="s">
        <v>113</v>
      </c>
      <c r="B62" s="28"/>
      <c r="C62" s="7">
        <f>ROUND((B55+C58+C59)*B62/(1-B64),2)</f>
        <v>0</v>
      </c>
      <c r="D62" s="30">
        <f t="shared" ref="D62:BR62" si="473">$B$62</f>
        <v>0</v>
      </c>
      <c r="E62" s="7">
        <f t="shared" ref="E62" si="474">ROUND((D55+E58+E59)*D62/(1-D64),2)</f>
        <v>0</v>
      </c>
      <c r="F62" s="30">
        <f t="shared" si="473"/>
        <v>0</v>
      </c>
      <c r="G62" s="7">
        <f>ROUND((F55+G58+G59)*F62/(1-F64),2)</f>
        <v>0</v>
      </c>
      <c r="H62" s="30">
        <f t="shared" si="473"/>
        <v>0</v>
      </c>
      <c r="I62" s="7">
        <f t="shared" ref="I62" si="475">ROUND((H55+I58+I59)*H62/(1-H64),2)</f>
        <v>0</v>
      </c>
      <c r="J62" s="30">
        <f t="shared" si="473"/>
        <v>0</v>
      </c>
      <c r="K62" s="7">
        <f>ROUND((J55+K58+K59)*J62/(1-J64),2)</f>
        <v>0</v>
      </c>
      <c r="L62" s="30">
        <f t="shared" si="473"/>
        <v>0</v>
      </c>
      <c r="M62" s="7">
        <f t="shared" ref="M62" si="476">ROUND((L55+M58+M59)*L62/(1-L64),2)</f>
        <v>0</v>
      </c>
      <c r="N62" s="30">
        <f t="shared" si="473"/>
        <v>0</v>
      </c>
      <c r="O62" s="7">
        <f t="shared" ref="O62" si="477">ROUND((N55+O58+O59)*N62/(1-N64),2)</f>
        <v>0</v>
      </c>
      <c r="P62" s="30">
        <f t="shared" si="473"/>
        <v>0</v>
      </c>
      <c r="Q62" s="7">
        <f t="shared" ref="Q62" si="478">ROUND((P55+Q58+Q59)*P62/(1-P64),2)</f>
        <v>0</v>
      </c>
      <c r="R62" s="30">
        <f t="shared" si="473"/>
        <v>0</v>
      </c>
      <c r="S62" s="7">
        <f t="shared" ref="S62" si="479">ROUND((R55+S58+S59)*R62/(1-R64),2)</f>
        <v>0</v>
      </c>
      <c r="T62" s="30">
        <f t="shared" si="473"/>
        <v>0</v>
      </c>
      <c r="U62" s="7">
        <f t="shared" ref="U62" si="480">ROUND((T55+U58+U59)*T62/(1-T64),2)</f>
        <v>0</v>
      </c>
      <c r="V62" s="30">
        <f t="shared" si="473"/>
        <v>0</v>
      </c>
      <c r="W62" s="7">
        <f t="shared" ref="W62" si="481">ROUND((V55+W58+W59)*V62/(1-V64),2)</f>
        <v>0</v>
      </c>
      <c r="X62" s="30">
        <f t="shared" si="473"/>
        <v>0</v>
      </c>
      <c r="Y62" s="7">
        <f t="shared" ref="Y62" si="482">ROUND((X55+Y58+Y59)*X62/(1-X64),2)</f>
        <v>0</v>
      </c>
      <c r="Z62" s="30">
        <f t="shared" si="473"/>
        <v>0</v>
      </c>
      <c r="AA62" s="7">
        <f t="shared" ref="AA62" si="483">ROUND((Z55+AA58+AA59)*Z62/(1-Z64),2)</f>
        <v>0</v>
      </c>
      <c r="AB62" s="30">
        <f t="shared" si="473"/>
        <v>0</v>
      </c>
      <c r="AC62" s="7">
        <f t="shared" ref="AC62" si="484">ROUND((AB55+AC58+AC59)*AB62/(1-AB64),2)</f>
        <v>0</v>
      </c>
      <c r="AD62" s="30">
        <f t="shared" si="473"/>
        <v>0</v>
      </c>
      <c r="AE62" s="7">
        <f t="shared" ref="AE62" si="485">ROUND((AD55+AE58+AE59)*AD62/(1-AD64),2)</f>
        <v>0</v>
      </c>
      <c r="AF62" s="30">
        <f t="shared" si="473"/>
        <v>0</v>
      </c>
      <c r="AG62" s="7">
        <f t="shared" ref="AG62" si="486">ROUND((AF55+AG58+AG59)*AF62/(1-AF64),2)</f>
        <v>0</v>
      </c>
      <c r="AH62" s="30">
        <f t="shared" si="473"/>
        <v>0</v>
      </c>
      <c r="AI62" s="7">
        <f t="shared" ref="AI62" si="487">ROUND((AH55+AI58+AI59)*AH62/(1-AH64),2)</f>
        <v>0</v>
      </c>
      <c r="AJ62" s="30">
        <f t="shared" si="473"/>
        <v>0</v>
      </c>
      <c r="AK62" s="7">
        <f t="shared" ref="AK62" si="488">ROUND((AJ55+AK58+AK59)*AJ62/(1-AJ64),2)</f>
        <v>0</v>
      </c>
      <c r="AL62" s="30">
        <f t="shared" si="473"/>
        <v>0</v>
      </c>
      <c r="AM62" s="7">
        <f t="shared" ref="AM62" si="489">ROUND((AL55+AM58+AM59)*AL62/(1-AL64),2)</f>
        <v>0</v>
      </c>
      <c r="AN62" s="30">
        <f t="shared" si="473"/>
        <v>0</v>
      </c>
      <c r="AO62" s="7">
        <f t="shared" ref="AO62" si="490">ROUND((AN55+AO58+AO59)*AN62/(1-AN64),2)</f>
        <v>0</v>
      </c>
      <c r="AP62" s="30">
        <f t="shared" si="473"/>
        <v>0</v>
      </c>
      <c r="AQ62" s="7">
        <f t="shared" ref="AQ62" si="491">ROUND((AP55+AQ58+AQ59)*AP62/(1-AP64),2)</f>
        <v>0</v>
      </c>
      <c r="AR62" s="30">
        <f t="shared" si="473"/>
        <v>0</v>
      </c>
      <c r="AS62" s="7">
        <f t="shared" ref="AS62" si="492">ROUND((AR55+AS58+AS59)*AR62/(1-AR64),2)</f>
        <v>0</v>
      </c>
      <c r="AT62" s="30">
        <f t="shared" si="473"/>
        <v>0</v>
      </c>
      <c r="AU62" s="7">
        <f t="shared" ref="AU62" si="493">ROUND((AT55+AU58+AU59)*AT62/(1-AT64),2)</f>
        <v>0</v>
      </c>
      <c r="AV62" s="30">
        <f t="shared" si="473"/>
        <v>0</v>
      </c>
      <c r="AW62" s="7">
        <f t="shared" ref="AW62" si="494">ROUND((AV55+AW58+AW59)*AV62/(1-AV64),2)</f>
        <v>0</v>
      </c>
      <c r="AX62" s="30">
        <f t="shared" si="473"/>
        <v>0</v>
      </c>
      <c r="AY62" s="7">
        <f t="shared" ref="AY62" si="495">ROUND((AX55+AY58+AY59)*AX62/(1-AX64),2)</f>
        <v>0</v>
      </c>
      <c r="AZ62" s="30">
        <f t="shared" si="473"/>
        <v>0</v>
      </c>
      <c r="BA62" s="7">
        <f t="shared" ref="BA62" si="496">ROUND((AZ55+BA58+BA59)*AZ62/(1-AZ64),2)</f>
        <v>0</v>
      </c>
      <c r="BB62" s="30">
        <f t="shared" si="473"/>
        <v>0</v>
      </c>
      <c r="BC62" s="7">
        <f t="shared" ref="BC62" si="497">ROUND((BB55+BC58+BC59)*BB62/(1-BB64),2)</f>
        <v>0</v>
      </c>
      <c r="BD62" s="30">
        <f t="shared" si="473"/>
        <v>0</v>
      </c>
      <c r="BE62" s="7">
        <f t="shared" ref="BE62" si="498">ROUND((BD55+BE58+BE59)*BD62/(1-BD64),2)</f>
        <v>0</v>
      </c>
      <c r="BF62" s="30">
        <f t="shared" si="473"/>
        <v>0</v>
      </c>
      <c r="BG62" s="7">
        <f t="shared" ref="BG62" si="499">ROUND((BF55+BG58+BG59)*BF62/(1-BF64),2)</f>
        <v>0</v>
      </c>
      <c r="BH62" s="30">
        <f t="shared" si="473"/>
        <v>0</v>
      </c>
      <c r="BI62" s="7">
        <f t="shared" ref="BI62" si="500">ROUND((BH55+BI58+BI59)*BH62/(1-BH64),2)</f>
        <v>0</v>
      </c>
      <c r="BJ62" s="30">
        <f t="shared" si="473"/>
        <v>0</v>
      </c>
      <c r="BK62" s="7">
        <f t="shared" ref="BK62" si="501">ROUND((BJ55+BK58+BK59)*BJ62/(1-BJ64),2)</f>
        <v>0</v>
      </c>
      <c r="BL62" s="30">
        <f t="shared" si="473"/>
        <v>0</v>
      </c>
      <c r="BM62" s="7">
        <f t="shared" ref="BM62" si="502">ROUND((BL55+BM58+BM59)*BL62/(1-BL64),2)</f>
        <v>0</v>
      </c>
      <c r="BN62" s="30">
        <f t="shared" si="473"/>
        <v>0</v>
      </c>
      <c r="BO62" s="7">
        <f t="shared" ref="BO62" si="503">ROUND((BN55+BO58+BO59)*BN62/(1-BN64),2)</f>
        <v>0</v>
      </c>
      <c r="BP62" s="30">
        <f t="shared" si="473"/>
        <v>0</v>
      </c>
      <c r="BQ62" s="7">
        <f t="shared" ref="BQ62" si="504">ROUND((BP55+BQ58+BQ59)*BP62/(1-BP64),2)</f>
        <v>0</v>
      </c>
      <c r="BR62" s="30">
        <f t="shared" si="473"/>
        <v>0</v>
      </c>
      <c r="BS62" s="7">
        <f t="shared" ref="BS62" si="505">ROUND((BR55+BS58+BS59)*BR62/(1-BR64),2)</f>
        <v>0</v>
      </c>
      <c r="BT62" s="30">
        <f t="shared" ref="BT62:BX62" si="506">$B$62</f>
        <v>0</v>
      </c>
      <c r="BU62" s="7">
        <f t="shared" ref="BU62" si="507">ROUND((BT55+BU58+BU59)*BT62/(1-BT64),2)</f>
        <v>0</v>
      </c>
      <c r="BV62" s="30">
        <f t="shared" si="506"/>
        <v>0</v>
      </c>
      <c r="BW62" s="7">
        <f t="shared" ref="BW62" si="508">ROUND((BV55+BW58+BW59)*BV62/(1-BV64),2)</f>
        <v>0</v>
      </c>
      <c r="BX62" s="30">
        <f t="shared" si="506"/>
        <v>0</v>
      </c>
      <c r="BY62" s="7">
        <f t="shared" ref="BY62" si="509">ROUND((BX55+BY58+BY59)*BX62/(1-BX64),2)</f>
        <v>0</v>
      </c>
    </row>
    <row r="63" spans="1:77" x14ac:dyDescent="0.25">
      <c r="A63" s="48" t="s">
        <v>114</v>
      </c>
      <c r="B63" s="28"/>
      <c r="C63" s="7">
        <f>ROUND((B55+C58+C59)*B63/(1-B64),2)</f>
        <v>0</v>
      </c>
      <c r="D63" s="30">
        <f t="shared" ref="D63:BR63" si="510">$B$63</f>
        <v>0</v>
      </c>
      <c r="E63" s="7">
        <f t="shared" ref="E63" si="511">ROUND((D55+E58+E59)*D63/(1-D64),2)</f>
        <v>0</v>
      </c>
      <c r="F63" s="30">
        <f t="shared" si="510"/>
        <v>0</v>
      </c>
      <c r="G63" s="7">
        <f>ROUND((F55+G58+G59)*F63/(1-F64),2)</f>
        <v>0</v>
      </c>
      <c r="H63" s="30">
        <f t="shared" si="510"/>
        <v>0</v>
      </c>
      <c r="I63" s="7">
        <f t="shared" ref="I63" si="512">ROUND((H55+I58+I59)*H63/(1-H64),2)</f>
        <v>0</v>
      </c>
      <c r="J63" s="30">
        <f t="shared" si="510"/>
        <v>0</v>
      </c>
      <c r="K63" s="7">
        <f>ROUND((J55+K58+K59)*J63/(1-J64),2)</f>
        <v>0</v>
      </c>
      <c r="L63" s="30">
        <f t="shared" si="510"/>
        <v>0</v>
      </c>
      <c r="M63" s="7">
        <f t="shared" ref="M63" si="513">ROUND((L55+M58+M59)*L63/(1-L64),2)</f>
        <v>0</v>
      </c>
      <c r="N63" s="30">
        <f t="shared" si="510"/>
        <v>0</v>
      </c>
      <c r="O63" s="7">
        <f t="shared" ref="O63" si="514">ROUND((N55+O58+O59)*N63/(1-N64),2)</f>
        <v>0</v>
      </c>
      <c r="P63" s="30">
        <f t="shared" si="510"/>
        <v>0</v>
      </c>
      <c r="Q63" s="7">
        <f t="shared" ref="Q63" si="515">ROUND((P55+Q58+Q59)*P63/(1-P64),2)</f>
        <v>0</v>
      </c>
      <c r="R63" s="30">
        <f t="shared" si="510"/>
        <v>0</v>
      </c>
      <c r="S63" s="7">
        <f t="shared" ref="S63" si="516">ROUND((R55+S58+S59)*R63/(1-R64),2)</f>
        <v>0</v>
      </c>
      <c r="T63" s="30">
        <f t="shared" si="510"/>
        <v>0</v>
      </c>
      <c r="U63" s="7">
        <f t="shared" ref="U63" si="517">ROUND((T55+U58+U59)*T63/(1-T64),2)</f>
        <v>0</v>
      </c>
      <c r="V63" s="30">
        <f t="shared" si="510"/>
        <v>0</v>
      </c>
      <c r="W63" s="7">
        <f t="shared" ref="W63" si="518">ROUND((V55+W58+W59)*V63/(1-V64),2)</f>
        <v>0</v>
      </c>
      <c r="X63" s="30">
        <f t="shared" si="510"/>
        <v>0</v>
      </c>
      <c r="Y63" s="7">
        <f t="shared" ref="Y63" si="519">ROUND((X55+Y58+Y59)*X63/(1-X64),2)</f>
        <v>0</v>
      </c>
      <c r="Z63" s="30">
        <f t="shared" si="510"/>
        <v>0</v>
      </c>
      <c r="AA63" s="7">
        <f t="shared" ref="AA63" si="520">ROUND((Z55+AA58+AA59)*Z63/(1-Z64),2)</f>
        <v>0</v>
      </c>
      <c r="AB63" s="30">
        <f t="shared" si="510"/>
        <v>0</v>
      </c>
      <c r="AC63" s="7">
        <f t="shared" ref="AC63" si="521">ROUND((AB55+AC58+AC59)*AB63/(1-AB64),2)</f>
        <v>0</v>
      </c>
      <c r="AD63" s="30">
        <f t="shared" si="510"/>
        <v>0</v>
      </c>
      <c r="AE63" s="7">
        <f t="shared" ref="AE63" si="522">ROUND((AD55+AE58+AE59)*AD63/(1-AD64),2)</f>
        <v>0</v>
      </c>
      <c r="AF63" s="30">
        <f t="shared" si="510"/>
        <v>0</v>
      </c>
      <c r="AG63" s="7">
        <f t="shared" ref="AG63" si="523">ROUND((AF55+AG58+AG59)*AF63/(1-AF64),2)</f>
        <v>0</v>
      </c>
      <c r="AH63" s="30">
        <f t="shared" si="510"/>
        <v>0</v>
      </c>
      <c r="AI63" s="7">
        <f t="shared" ref="AI63" si="524">ROUND((AH55+AI58+AI59)*AH63/(1-AH64),2)</f>
        <v>0</v>
      </c>
      <c r="AJ63" s="30">
        <f t="shared" si="510"/>
        <v>0</v>
      </c>
      <c r="AK63" s="7">
        <f t="shared" ref="AK63" si="525">ROUND((AJ55+AK58+AK59)*AJ63/(1-AJ64),2)</f>
        <v>0</v>
      </c>
      <c r="AL63" s="30">
        <f t="shared" si="510"/>
        <v>0</v>
      </c>
      <c r="AM63" s="7">
        <f t="shared" ref="AM63" si="526">ROUND((AL55+AM58+AM59)*AL63/(1-AL64),2)</f>
        <v>0</v>
      </c>
      <c r="AN63" s="30">
        <f t="shared" si="510"/>
        <v>0</v>
      </c>
      <c r="AO63" s="7">
        <f t="shared" ref="AO63" si="527">ROUND((AN55+AO58+AO59)*AN63/(1-AN64),2)</f>
        <v>0</v>
      </c>
      <c r="AP63" s="30">
        <f t="shared" si="510"/>
        <v>0</v>
      </c>
      <c r="AQ63" s="7">
        <f t="shared" ref="AQ63" si="528">ROUND((AP55+AQ58+AQ59)*AP63/(1-AP64),2)</f>
        <v>0</v>
      </c>
      <c r="AR63" s="30">
        <f t="shared" si="510"/>
        <v>0</v>
      </c>
      <c r="AS63" s="7">
        <f t="shared" ref="AS63" si="529">ROUND((AR55+AS58+AS59)*AR63/(1-AR64),2)</f>
        <v>0</v>
      </c>
      <c r="AT63" s="30">
        <f t="shared" si="510"/>
        <v>0</v>
      </c>
      <c r="AU63" s="7">
        <f t="shared" ref="AU63" si="530">ROUND((AT55+AU58+AU59)*AT63/(1-AT64),2)</f>
        <v>0</v>
      </c>
      <c r="AV63" s="30">
        <f t="shared" si="510"/>
        <v>0</v>
      </c>
      <c r="AW63" s="7">
        <f t="shared" ref="AW63" si="531">ROUND((AV55+AW58+AW59)*AV63/(1-AV64),2)</f>
        <v>0</v>
      </c>
      <c r="AX63" s="30">
        <f t="shared" si="510"/>
        <v>0</v>
      </c>
      <c r="AY63" s="7">
        <f t="shared" ref="AY63" si="532">ROUND((AX55+AY58+AY59)*AX63/(1-AX64),2)</f>
        <v>0</v>
      </c>
      <c r="AZ63" s="30">
        <f t="shared" si="510"/>
        <v>0</v>
      </c>
      <c r="BA63" s="7">
        <f t="shared" ref="BA63" si="533">ROUND((AZ55+BA58+BA59)*AZ63/(1-AZ64),2)</f>
        <v>0</v>
      </c>
      <c r="BB63" s="30">
        <f t="shared" si="510"/>
        <v>0</v>
      </c>
      <c r="BC63" s="7">
        <f t="shared" ref="BC63" si="534">ROUND((BB55+BC58+BC59)*BB63/(1-BB64),2)</f>
        <v>0</v>
      </c>
      <c r="BD63" s="30">
        <f t="shared" si="510"/>
        <v>0</v>
      </c>
      <c r="BE63" s="7">
        <f t="shared" ref="BE63" si="535">ROUND((BD55+BE58+BE59)*BD63/(1-BD64),2)</f>
        <v>0</v>
      </c>
      <c r="BF63" s="30">
        <f t="shared" si="510"/>
        <v>0</v>
      </c>
      <c r="BG63" s="7">
        <f t="shared" ref="BG63" si="536">ROUND((BF55+BG58+BG59)*BF63/(1-BF64),2)</f>
        <v>0</v>
      </c>
      <c r="BH63" s="30">
        <f t="shared" si="510"/>
        <v>0</v>
      </c>
      <c r="BI63" s="7">
        <f t="shared" ref="BI63" si="537">ROUND((BH55+BI58+BI59)*BH63/(1-BH64),2)</f>
        <v>0</v>
      </c>
      <c r="BJ63" s="30">
        <f t="shared" si="510"/>
        <v>0</v>
      </c>
      <c r="BK63" s="7">
        <f t="shared" ref="BK63" si="538">ROUND((BJ55+BK58+BK59)*BJ63/(1-BJ64),2)</f>
        <v>0</v>
      </c>
      <c r="BL63" s="30">
        <f t="shared" si="510"/>
        <v>0</v>
      </c>
      <c r="BM63" s="7">
        <f t="shared" ref="BM63" si="539">ROUND((BL55+BM58+BM59)*BL63/(1-BL64),2)</f>
        <v>0</v>
      </c>
      <c r="BN63" s="30">
        <f t="shared" si="510"/>
        <v>0</v>
      </c>
      <c r="BO63" s="7">
        <f t="shared" ref="BO63" si="540">ROUND((BN55+BO58+BO59)*BN63/(1-BN64),2)</f>
        <v>0</v>
      </c>
      <c r="BP63" s="30">
        <f t="shared" si="510"/>
        <v>0</v>
      </c>
      <c r="BQ63" s="7">
        <f t="shared" ref="BQ63" si="541">ROUND((BP55+BQ58+BQ59)*BP63/(1-BP64),2)</f>
        <v>0</v>
      </c>
      <c r="BR63" s="30">
        <f t="shared" si="510"/>
        <v>0</v>
      </c>
      <c r="BS63" s="7">
        <f t="shared" ref="BS63" si="542">ROUND((BR55+BS58+BS59)*BR63/(1-BR64),2)</f>
        <v>0</v>
      </c>
      <c r="BT63" s="30">
        <f t="shared" ref="BT63:BX63" si="543">$B$63</f>
        <v>0</v>
      </c>
      <c r="BU63" s="7">
        <f t="shared" ref="BU63" si="544">ROUND((BT55+BU58+BU59)*BT63/(1-BT64),2)</f>
        <v>0</v>
      </c>
      <c r="BV63" s="30">
        <f t="shared" si="543"/>
        <v>0</v>
      </c>
      <c r="BW63" s="7">
        <f t="shared" ref="BW63" si="545">ROUND((BV55+BW58+BW59)*BV63/(1-BV64),2)</f>
        <v>0</v>
      </c>
      <c r="BX63" s="30">
        <f t="shared" si="543"/>
        <v>0</v>
      </c>
      <c r="BY63" s="7">
        <f t="shared" ref="BY63" si="546">ROUND((BX55+BY58+BY59)*BX63/(1-BX64),2)</f>
        <v>0</v>
      </c>
    </row>
    <row r="64" spans="1:77" x14ac:dyDescent="0.25">
      <c r="A64" s="44" t="s">
        <v>115</v>
      </c>
      <c r="B64" s="61">
        <f t="shared" ref="B64:J64" si="547">SUM(B61:B63)</f>
        <v>0.03</v>
      </c>
      <c r="C64" s="7">
        <f t="shared" si="547"/>
        <v>57.04</v>
      </c>
      <c r="D64" s="61">
        <f t="shared" ref="D64:I64" si="548">SUM(D61:D63)</f>
        <v>0.02</v>
      </c>
      <c r="E64" s="7">
        <f t="shared" si="548"/>
        <v>20.84</v>
      </c>
      <c r="F64" s="61">
        <f t="shared" si="548"/>
        <v>0.05</v>
      </c>
      <c r="G64" s="7">
        <f t="shared" si="548"/>
        <v>81.349999999999994</v>
      </c>
      <c r="H64" s="61">
        <f t="shared" si="548"/>
        <v>0.02</v>
      </c>
      <c r="I64" s="7">
        <f t="shared" si="548"/>
        <v>26.44</v>
      </c>
      <c r="J64" s="61">
        <f t="shared" si="547"/>
        <v>0.03</v>
      </c>
      <c r="K64" s="7">
        <f t="shared" ref="K64:BQ64" si="549">SUM(K61:K63)</f>
        <v>31.66</v>
      </c>
      <c r="L64" s="61">
        <f t="shared" si="549"/>
        <v>0.05</v>
      </c>
      <c r="M64" s="7">
        <f t="shared" si="549"/>
        <v>43.98</v>
      </c>
      <c r="N64" s="61">
        <f t="shared" ref="N64:S64" si="550">SUM(N61:N63)</f>
        <v>0.02</v>
      </c>
      <c r="O64" s="7">
        <f t="shared" si="550"/>
        <v>19.260000000000002</v>
      </c>
      <c r="P64" s="61">
        <f t="shared" si="550"/>
        <v>0.05</v>
      </c>
      <c r="Q64" s="7">
        <f t="shared" si="550"/>
        <v>43.98</v>
      </c>
      <c r="R64" s="61">
        <f t="shared" si="550"/>
        <v>0.05</v>
      </c>
      <c r="S64" s="7">
        <f t="shared" si="550"/>
        <v>49.68</v>
      </c>
      <c r="T64" s="61">
        <f t="shared" si="549"/>
        <v>0.03</v>
      </c>
      <c r="U64" s="7">
        <f t="shared" si="549"/>
        <v>25.85</v>
      </c>
      <c r="V64" s="61">
        <f t="shared" si="549"/>
        <v>0.04</v>
      </c>
      <c r="W64" s="7">
        <f t="shared" si="549"/>
        <v>34.82</v>
      </c>
      <c r="X64" s="61">
        <f>SUM(X61:X63)</f>
        <v>0.03</v>
      </c>
      <c r="Y64" s="7">
        <f>SUM(Y61:Y63)</f>
        <v>29.6</v>
      </c>
      <c r="Z64" s="61">
        <f t="shared" si="549"/>
        <v>0.03</v>
      </c>
      <c r="AA64" s="7">
        <f t="shared" si="549"/>
        <v>25.85</v>
      </c>
      <c r="AB64" s="61">
        <f t="shared" ref="AB64:AK64" si="551">SUM(AB61:AB63)</f>
        <v>0.02</v>
      </c>
      <c r="AC64" s="7">
        <f t="shared" si="551"/>
        <v>17.059999999999999</v>
      </c>
      <c r="AD64" s="61">
        <f t="shared" si="551"/>
        <v>0.02</v>
      </c>
      <c r="AE64" s="7">
        <f t="shared" si="551"/>
        <v>17.059999999999999</v>
      </c>
      <c r="AF64" s="61">
        <f t="shared" si="551"/>
        <v>0.02</v>
      </c>
      <c r="AG64" s="7">
        <f t="shared" si="551"/>
        <v>17.059999999999999</v>
      </c>
      <c r="AH64" s="61">
        <f t="shared" si="551"/>
        <v>0.02</v>
      </c>
      <c r="AI64" s="7">
        <f t="shared" si="551"/>
        <v>22.74</v>
      </c>
      <c r="AJ64" s="61">
        <f t="shared" si="551"/>
        <v>0.02</v>
      </c>
      <c r="AK64" s="7">
        <f t="shared" si="551"/>
        <v>19.350000000000001</v>
      </c>
      <c r="AL64" s="61">
        <f t="shared" si="549"/>
        <v>0.05</v>
      </c>
      <c r="AM64" s="7">
        <f t="shared" si="549"/>
        <v>43.98</v>
      </c>
      <c r="AN64" s="61">
        <f>SUM(AN61:AN63)</f>
        <v>0.03</v>
      </c>
      <c r="AO64" s="7">
        <f>SUM(AO61:AO63)</f>
        <v>43.08</v>
      </c>
      <c r="AP64" s="61">
        <f>SUM(AP61:AP63)</f>
        <v>0.03</v>
      </c>
      <c r="AQ64" s="7">
        <f>SUM(AQ61:AQ63)</f>
        <v>25.85</v>
      </c>
      <c r="AR64" s="61">
        <f t="shared" si="549"/>
        <v>0.03</v>
      </c>
      <c r="AS64" s="7">
        <f t="shared" si="549"/>
        <v>34.46</v>
      </c>
      <c r="AT64" s="61">
        <f>SUM(AT61:AT63)</f>
        <v>0.03</v>
      </c>
      <c r="AU64" s="7">
        <f>SUM(AU61:AU63)</f>
        <v>25.85</v>
      </c>
      <c r="AV64" s="61">
        <f t="shared" si="549"/>
        <v>0.05</v>
      </c>
      <c r="AW64" s="7">
        <f t="shared" si="549"/>
        <v>43.98</v>
      </c>
      <c r="AX64" s="61">
        <f t="shared" si="549"/>
        <v>0.02</v>
      </c>
      <c r="AY64" s="7">
        <f t="shared" si="549"/>
        <v>17.510000000000002</v>
      </c>
      <c r="AZ64" s="61">
        <f t="shared" ref="AZ64:BO64" si="552">SUM(AZ61:AZ63)</f>
        <v>0.02</v>
      </c>
      <c r="BA64" s="7">
        <f t="shared" si="552"/>
        <v>19.53</v>
      </c>
      <c r="BB64" s="61">
        <f t="shared" si="552"/>
        <v>0.03</v>
      </c>
      <c r="BC64" s="7">
        <f t="shared" si="552"/>
        <v>34.46</v>
      </c>
      <c r="BD64" s="61">
        <f t="shared" si="552"/>
        <v>0.05</v>
      </c>
      <c r="BE64" s="7">
        <f t="shared" si="552"/>
        <v>43.98</v>
      </c>
      <c r="BF64" s="61">
        <f t="shared" ref="BF64:BG64" si="553">SUM(BF61:BF63)</f>
        <v>0.05</v>
      </c>
      <c r="BG64" s="7">
        <f t="shared" si="553"/>
        <v>43.98</v>
      </c>
      <c r="BH64" s="61">
        <f t="shared" si="552"/>
        <v>0.05</v>
      </c>
      <c r="BI64" s="7">
        <f t="shared" si="552"/>
        <v>58.65</v>
      </c>
      <c r="BJ64" s="61">
        <f t="shared" si="552"/>
        <v>0.03</v>
      </c>
      <c r="BK64" s="7">
        <f t="shared" si="552"/>
        <v>28.24</v>
      </c>
      <c r="BL64" s="61">
        <f t="shared" si="552"/>
        <v>0.02</v>
      </c>
      <c r="BM64" s="7">
        <f t="shared" si="552"/>
        <v>17.829999999999998</v>
      </c>
      <c r="BN64" s="61">
        <f t="shared" si="552"/>
        <v>0.03</v>
      </c>
      <c r="BO64" s="7">
        <f t="shared" si="552"/>
        <v>37.81</v>
      </c>
      <c r="BP64" s="61">
        <f t="shared" si="549"/>
        <v>0.05</v>
      </c>
      <c r="BQ64" s="7">
        <f t="shared" si="549"/>
        <v>43.98</v>
      </c>
      <c r="BR64" s="61">
        <f t="shared" ref="BR64:BW64" si="554">SUM(BR61:BR63)</f>
        <v>0.05</v>
      </c>
      <c r="BS64" s="7">
        <f t="shared" si="554"/>
        <v>43.98</v>
      </c>
      <c r="BT64" s="61">
        <f t="shared" si="554"/>
        <v>0.02</v>
      </c>
      <c r="BU64" s="7">
        <f t="shared" si="554"/>
        <v>22.74</v>
      </c>
      <c r="BV64" s="61">
        <f t="shared" si="554"/>
        <v>0.05</v>
      </c>
      <c r="BW64" s="7">
        <f t="shared" si="554"/>
        <v>43.98</v>
      </c>
      <c r="BX64" s="61">
        <f t="shared" ref="BX64:BY64" si="555">SUM(BX61:BX63)</f>
        <v>0.03</v>
      </c>
      <c r="BY64" s="7">
        <f t="shared" si="555"/>
        <v>25.85</v>
      </c>
    </row>
    <row r="65" spans="1:77" x14ac:dyDescent="0.25">
      <c r="A65" s="48" t="s">
        <v>116</v>
      </c>
      <c r="B65" s="6"/>
      <c r="C65" s="5">
        <f>SUM(C58:C59,C64)</f>
        <v>57.04</v>
      </c>
      <c r="D65" s="6"/>
      <c r="E65" s="5">
        <f t="shared" ref="E65" si="556">SUM(E58:E59,E64)</f>
        <v>20.84</v>
      </c>
      <c r="F65" s="6"/>
      <c r="G65" s="5">
        <f>SUM(G58:G59,G64)</f>
        <v>81.349999999999994</v>
      </c>
      <c r="H65" s="6"/>
      <c r="I65" s="5">
        <f t="shared" ref="I65" si="557">SUM(I58:I59,I64)</f>
        <v>26.44</v>
      </c>
      <c r="J65" s="6"/>
      <c r="K65" s="5">
        <f>SUM(K58:K59,K64)</f>
        <v>31.66</v>
      </c>
      <c r="L65" s="6"/>
      <c r="M65" s="5">
        <f t="shared" ref="M65" si="558">SUM(M58:M59,M64)</f>
        <v>43.98</v>
      </c>
      <c r="N65" s="6"/>
      <c r="O65" s="5">
        <f t="shared" ref="O65" si="559">SUM(O58:O59,O64)</f>
        <v>19.260000000000002</v>
      </c>
      <c r="P65" s="6"/>
      <c r="Q65" s="5">
        <f t="shared" ref="Q65" si="560">SUM(Q58:Q59,Q64)</f>
        <v>43.98</v>
      </c>
      <c r="R65" s="6"/>
      <c r="S65" s="5">
        <f t="shared" ref="S65" si="561">SUM(S58:S59,S64)</f>
        <v>49.68</v>
      </c>
      <c r="T65" s="6"/>
      <c r="U65" s="5">
        <f t="shared" ref="U65" si="562">SUM(U58:U59,U64)</f>
        <v>25.85</v>
      </c>
      <c r="V65" s="6"/>
      <c r="W65" s="5">
        <f t="shared" ref="W65" si="563">SUM(W58:W59,W64)</f>
        <v>34.82</v>
      </c>
      <c r="X65" s="6"/>
      <c r="Y65" s="5">
        <f t="shared" ref="Y65" si="564">SUM(Y58:Y59,Y64)</f>
        <v>29.6</v>
      </c>
      <c r="Z65" s="6"/>
      <c r="AA65" s="5">
        <f t="shared" ref="AA65" si="565">SUM(AA58:AA59,AA64)</f>
        <v>25.85</v>
      </c>
      <c r="AB65" s="6"/>
      <c r="AC65" s="5">
        <f t="shared" ref="AC65" si="566">SUM(AC58:AC59,AC64)</f>
        <v>17.059999999999999</v>
      </c>
      <c r="AD65" s="6"/>
      <c r="AE65" s="5">
        <f t="shared" ref="AE65" si="567">SUM(AE58:AE59,AE64)</f>
        <v>17.059999999999999</v>
      </c>
      <c r="AF65" s="6"/>
      <c r="AG65" s="5">
        <f t="shared" ref="AG65" si="568">SUM(AG58:AG59,AG64)</f>
        <v>17.059999999999999</v>
      </c>
      <c r="AH65" s="6"/>
      <c r="AI65" s="5">
        <f t="shared" ref="AI65" si="569">SUM(AI58:AI59,AI64)</f>
        <v>22.74</v>
      </c>
      <c r="AJ65" s="6"/>
      <c r="AK65" s="5">
        <f t="shared" ref="AK65" si="570">SUM(AK58:AK59,AK64)</f>
        <v>19.350000000000001</v>
      </c>
      <c r="AL65" s="6"/>
      <c r="AM65" s="5">
        <f t="shared" ref="AM65" si="571">SUM(AM58:AM59,AM64)</f>
        <v>43.98</v>
      </c>
      <c r="AN65" s="6"/>
      <c r="AO65" s="5">
        <f t="shared" ref="AO65" si="572">SUM(AO58:AO59,AO64)</f>
        <v>43.08</v>
      </c>
      <c r="AP65" s="6"/>
      <c r="AQ65" s="5">
        <f t="shared" ref="AQ65" si="573">SUM(AQ58:AQ59,AQ64)</f>
        <v>25.85</v>
      </c>
      <c r="AR65" s="6"/>
      <c r="AS65" s="5">
        <f t="shared" ref="AS65" si="574">SUM(AS58:AS59,AS64)</f>
        <v>34.46</v>
      </c>
      <c r="AT65" s="6"/>
      <c r="AU65" s="5">
        <f t="shared" ref="AU65" si="575">SUM(AU58:AU59,AU64)</f>
        <v>25.85</v>
      </c>
      <c r="AV65" s="6"/>
      <c r="AW65" s="5">
        <f t="shared" ref="AW65" si="576">SUM(AW58:AW59,AW64)</f>
        <v>43.98</v>
      </c>
      <c r="AX65" s="6"/>
      <c r="AY65" s="5">
        <f t="shared" ref="AY65" si="577">SUM(AY58:AY59,AY64)</f>
        <v>17.510000000000002</v>
      </c>
      <c r="AZ65" s="6"/>
      <c r="BA65" s="5">
        <f t="shared" ref="BA65" si="578">SUM(BA58:BA59,BA64)</f>
        <v>19.53</v>
      </c>
      <c r="BB65" s="6"/>
      <c r="BC65" s="5">
        <f t="shared" ref="BC65" si="579">SUM(BC58:BC59,BC64)</f>
        <v>34.46</v>
      </c>
      <c r="BD65" s="6"/>
      <c r="BE65" s="5">
        <f t="shared" ref="BE65" si="580">SUM(BE58:BE59,BE64)</f>
        <v>43.98</v>
      </c>
      <c r="BF65" s="6"/>
      <c r="BG65" s="5">
        <f t="shared" ref="BG65:BI65" si="581">SUM(BG58:BG59,BG64)</f>
        <v>43.98</v>
      </c>
      <c r="BH65" s="6"/>
      <c r="BI65" s="5">
        <f t="shared" si="581"/>
        <v>58.65</v>
      </c>
      <c r="BJ65" s="6"/>
      <c r="BK65" s="5">
        <f t="shared" ref="BK65" si="582">SUM(BK58:BK59,BK64)</f>
        <v>28.24</v>
      </c>
      <c r="BL65" s="6"/>
      <c r="BM65" s="5">
        <f t="shared" ref="BM65" si="583">SUM(BM58:BM59,BM64)</f>
        <v>17.829999999999998</v>
      </c>
      <c r="BN65" s="6"/>
      <c r="BO65" s="5">
        <f t="shared" ref="BO65" si="584">SUM(BO58:BO59,BO64)</f>
        <v>37.81</v>
      </c>
      <c r="BP65" s="6"/>
      <c r="BQ65" s="5">
        <f t="shared" ref="BQ65" si="585">SUM(BQ58:BQ59,BQ64)</f>
        <v>43.98</v>
      </c>
      <c r="BR65" s="6"/>
      <c r="BS65" s="5">
        <f t="shared" ref="BS65" si="586">SUM(BS58:BS59,BS64)</f>
        <v>43.98</v>
      </c>
      <c r="BT65" s="6"/>
      <c r="BU65" s="5">
        <f t="shared" ref="BU65" si="587">SUM(BU58:BU59,BU64)</f>
        <v>22.74</v>
      </c>
      <c r="BV65" s="6"/>
      <c r="BW65" s="5">
        <f t="shared" ref="BW65:BY65" si="588">SUM(BW58:BW59,BW64)</f>
        <v>43.98</v>
      </c>
      <c r="BX65" s="6"/>
      <c r="BY65" s="5">
        <f t="shared" si="588"/>
        <v>25.85</v>
      </c>
    </row>
    <row r="66" spans="1:77" x14ac:dyDescent="0.25">
      <c r="A66" s="48"/>
      <c r="B66" s="4"/>
      <c r="C66" s="3" t="s">
        <v>58</v>
      </c>
      <c r="D66" s="4"/>
      <c r="E66" s="3" t="s">
        <v>58</v>
      </c>
      <c r="F66" s="4"/>
      <c r="G66" s="3" t="s">
        <v>58</v>
      </c>
      <c r="H66" s="4"/>
      <c r="I66" s="3" t="s">
        <v>58</v>
      </c>
      <c r="J66" s="4"/>
      <c r="K66" s="3" t="s">
        <v>58</v>
      </c>
      <c r="L66" s="4"/>
      <c r="M66" s="3" t="s">
        <v>58</v>
      </c>
      <c r="N66" s="4"/>
      <c r="O66" s="3" t="s">
        <v>58</v>
      </c>
      <c r="P66" s="4"/>
      <c r="Q66" s="3" t="s">
        <v>58</v>
      </c>
      <c r="R66" s="4"/>
      <c r="S66" s="3" t="s">
        <v>58</v>
      </c>
      <c r="T66" s="4"/>
      <c r="U66" s="3" t="s">
        <v>58</v>
      </c>
      <c r="V66" s="4"/>
      <c r="W66" s="3" t="s">
        <v>58</v>
      </c>
      <c r="X66" s="4"/>
      <c r="Y66" s="3" t="s">
        <v>58</v>
      </c>
      <c r="Z66" s="4"/>
      <c r="AA66" s="3" t="s">
        <v>58</v>
      </c>
      <c r="AB66" s="4"/>
      <c r="AC66" s="3" t="s">
        <v>58</v>
      </c>
      <c r="AD66" s="4"/>
      <c r="AE66" s="3" t="s">
        <v>58</v>
      </c>
      <c r="AF66" s="4"/>
      <c r="AG66" s="3" t="s">
        <v>58</v>
      </c>
      <c r="AH66" s="4"/>
      <c r="AI66" s="3" t="s">
        <v>58</v>
      </c>
      <c r="AJ66" s="4"/>
      <c r="AK66" s="3" t="s">
        <v>58</v>
      </c>
      <c r="AL66" s="4"/>
      <c r="AM66" s="3" t="s">
        <v>58</v>
      </c>
      <c r="AN66" s="4"/>
      <c r="AO66" s="3" t="s">
        <v>58</v>
      </c>
      <c r="AP66" s="4"/>
      <c r="AQ66" s="3" t="s">
        <v>58</v>
      </c>
      <c r="AR66" s="4"/>
      <c r="AS66" s="3" t="s">
        <v>58</v>
      </c>
      <c r="AT66" s="4"/>
      <c r="AU66" s="3" t="s">
        <v>58</v>
      </c>
      <c r="AV66" s="4"/>
      <c r="AW66" s="3" t="s">
        <v>58</v>
      </c>
      <c r="AX66" s="4"/>
      <c r="AY66" s="3" t="s">
        <v>58</v>
      </c>
      <c r="AZ66" s="4"/>
      <c r="BA66" s="3" t="s">
        <v>58</v>
      </c>
      <c r="BB66" s="4"/>
      <c r="BC66" s="3" t="s">
        <v>58</v>
      </c>
      <c r="BD66" s="4"/>
      <c r="BE66" s="3" t="s">
        <v>58</v>
      </c>
      <c r="BF66" s="4"/>
      <c r="BG66" s="3" t="s">
        <v>58</v>
      </c>
      <c r="BH66" s="4"/>
      <c r="BI66" s="3" t="s">
        <v>58</v>
      </c>
      <c r="BJ66" s="4"/>
      <c r="BK66" s="3" t="s">
        <v>58</v>
      </c>
      <c r="BL66" s="4"/>
      <c r="BM66" s="3" t="s">
        <v>58</v>
      </c>
      <c r="BN66" s="4"/>
      <c r="BO66" s="3" t="s">
        <v>58</v>
      </c>
      <c r="BP66" s="4"/>
      <c r="BQ66" s="3" t="s">
        <v>58</v>
      </c>
      <c r="BR66" s="4"/>
      <c r="BS66" s="3" t="s">
        <v>58</v>
      </c>
      <c r="BT66" s="4"/>
      <c r="BU66" s="3" t="s">
        <v>58</v>
      </c>
      <c r="BV66" s="4"/>
      <c r="BW66" s="3" t="s">
        <v>58</v>
      </c>
      <c r="BX66" s="4"/>
      <c r="BY66" s="3" t="s">
        <v>58</v>
      </c>
    </row>
    <row r="67" spans="1:77" x14ac:dyDescent="0.25">
      <c r="A67" s="46" t="s">
        <v>117</v>
      </c>
      <c r="B67" s="46"/>
      <c r="C67" s="87">
        <f>B55+C65</f>
        <v>1901.2199999999998</v>
      </c>
      <c r="D67" s="46"/>
      <c r="E67" s="87">
        <f t="shared" ref="E67" si="589">D55+E65</f>
        <v>1042.1600000000001</v>
      </c>
      <c r="F67" s="46"/>
      <c r="G67" s="87">
        <f>F55+G65</f>
        <v>1627.0299999999997</v>
      </c>
      <c r="H67" s="46"/>
      <c r="I67" s="87">
        <f t="shared" ref="I67" si="590">H55+I65</f>
        <v>1322.0600000000002</v>
      </c>
      <c r="J67" s="46"/>
      <c r="K67" s="87">
        <f>J55+K65</f>
        <v>1055.18</v>
      </c>
      <c r="L67" s="46"/>
      <c r="M67" s="87">
        <f t="shared" ref="M67" si="591">L55+M65</f>
        <v>879.68000000000006</v>
      </c>
      <c r="N67" s="46"/>
      <c r="O67" s="87">
        <f t="shared" ref="O67" si="592">N55+O65</f>
        <v>963.11</v>
      </c>
      <c r="P67" s="46"/>
      <c r="Q67" s="87">
        <f t="shared" ref="Q67" si="593">P55+Q65</f>
        <v>879.68000000000006</v>
      </c>
      <c r="R67" s="46"/>
      <c r="S67" s="87">
        <f t="shared" ref="S67" si="594">R55+S65</f>
        <v>993.53</v>
      </c>
      <c r="T67" s="46"/>
      <c r="U67" s="87">
        <f t="shared" ref="U67" si="595">T55+U65</f>
        <v>861.55000000000007</v>
      </c>
      <c r="V67" s="46"/>
      <c r="W67" s="87">
        <f t="shared" ref="W67" si="596">V55+W65</f>
        <v>870.5200000000001</v>
      </c>
      <c r="X67" s="46"/>
      <c r="Y67" s="87">
        <f t="shared" ref="Y67" si="597">X55+Y65</f>
        <v>986.65000000000009</v>
      </c>
      <c r="Z67" s="46"/>
      <c r="AA67" s="87">
        <f t="shared" ref="AA67" si="598">Z55+AA65</f>
        <v>861.55000000000007</v>
      </c>
      <c r="AB67" s="46"/>
      <c r="AC67" s="87">
        <f t="shared" ref="AC67" si="599">AB55+AC65</f>
        <v>852.76</v>
      </c>
      <c r="AD67" s="46"/>
      <c r="AE67" s="87">
        <f t="shared" ref="AE67" si="600">AD55+AE65</f>
        <v>852.76</v>
      </c>
      <c r="AF67" s="46"/>
      <c r="AG67" s="87">
        <f t="shared" ref="AG67" si="601">AF55+AG65</f>
        <v>852.76</v>
      </c>
      <c r="AH67" s="46"/>
      <c r="AI67" s="87">
        <f t="shared" ref="AI67" si="602">AH55+AI65</f>
        <v>1137.0200000000002</v>
      </c>
      <c r="AJ67" s="46"/>
      <c r="AK67" s="87">
        <f t="shared" ref="AK67" si="603">AJ55+AK65</f>
        <v>967.6</v>
      </c>
      <c r="AL67" s="46"/>
      <c r="AM67" s="87">
        <f t="shared" ref="AM67" si="604">AL55+AM65</f>
        <v>879.68000000000006</v>
      </c>
      <c r="AN67" s="46"/>
      <c r="AO67" s="87">
        <f t="shared" ref="AO67" si="605">AN55+AO65</f>
        <v>1435.9099999999999</v>
      </c>
      <c r="AP67" s="46"/>
      <c r="AQ67" s="87">
        <f t="shared" ref="AQ67" si="606">AP55+AQ65</f>
        <v>861.55000000000007</v>
      </c>
      <c r="AR67" s="46"/>
      <c r="AS67" s="87">
        <f t="shared" ref="AS67" si="607">AR55+AS65</f>
        <v>1148.7400000000002</v>
      </c>
      <c r="AT67" s="46"/>
      <c r="AU67" s="87">
        <f t="shared" ref="AU67" si="608">AT55+AU65</f>
        <v>861.55000000000007</v>
      </c>
      <c r="AV67" s="46"/>
      <c r="AW67" s="87">
        <f t="shared" ref="AW67" si="609">AV55+AW65</f>
        <v>879.68000000000006</v>
      </c>
      <c r="AX67" s="46"/>
      <c r="AY67" s="87">
        <f t="shared" ref="AY67" si="610">AX55+AY65</f>
        <v>875.56000000000006</v>
      </c>
      <c r="AZ67" s="46"/>
      <c r="BA67" s="87">
        <f t="shared" ref="BA67" si="611">AZ55+BA65</f>
        <v>976.58</v>
      </c>
      <c r="BB67" s="46"/>
      <c r="BC67" s="87">
        <f t="shared" ref="BC67" si="612">BB55+BC65</f>
        <v>1148.7400000000002</v>
      </c>
      <c r="BD67" s="46"/>
      <c r="BE67" s="87">
        <f t="shared" ref="BE67" si="613">BD55+BE65</f>
        <v>879.68000000000006</v>
      </c>
      <c r="BF67" s="46"/>
      <c r="BG67" s="87">
        <f t="shared" ref="BG67" si="614">BF55+BG65</f>
        <v>879.68000000000006</v>
      </c>
      <c r="BH67" s="46"/>
      <c r="BI67" s="87">
        <f t="shared" ref="BI67" si="615">BH55+BI65</f>
        <v>1172.9300000000003</v>
      </c>
      <c r="BJ67" s="46"/>
      <c r="BK67" s="87">
        <f t="shared" ref="BK67" si="616">BJ55+BK65</f>
        <v>941.29000000000008</v>
      </c>
      <c r="BL67" s="46"/>
      <c r="BM67" s="87">
        <f t="shared" ref="BM67" si="617">BL55+BM65</f>
        <v>891.28000000000009</v>
      </c>
      <c r="BN67" s="46"/>
      <c r="BO67" s="87">
        <f t="shared" ref="BO67" si="618">BN55+BO65</f>
        <v>1260.3600000000001</v>
      </c>
      <c r="BP67" s="46"/>
      <c r="BQ67" s="87">
        <f t="shared" ref="BQ67" si="619">BP55+BQ65</f>
        <v>879.68000000000006</v>
      </c>
      <c r="BR67" s="46"/>
      <c r="BS67" s="148">
        <f t="shared" ref="BS67" si="620">BR55+BS65</f>
        <v>879.68000000000006</v>
      </c>
      <c r="BT67" s="46"/>
      <c r="BU67" s="148">
        <f t="shared" ref="BU67" si="621">BT55+BU65</f>
        <v>1137.0200000000002</v>
      </c>
      <c r="BV67" s="46"/>
      <c r="BW67" s="148">
        <f t="shared" ref="BW67" si="622">BV55+BW65</f>
        <v>879.68000000000006</v>
      </c>
      <c r="BX67" s="46"/>
      <c r="BY67" s="148">
        <f t="shared" ref="BY67" si="623">BX55+BY65</f>
        <v>861.55000000000007</v>
      </c>
    </row>
    <row r="68" spans="1:77" x14ac:dyDescent="0.25">
      <c r="A68" s="62"/>
      <c r="B68" s="63"/>
      <c r="D68" s="63"/>
      <c r="F68" s="63"/>
      <c r="H68" s="63"/>
      <c r="J68" s="63"/>
      <c r="L68" s="63"/>
      <c r="N68" s="63"/>
      <c r="P68" s="63"/>
      <c r="R68" s="63"/>
      <c r="T68" s="63"/>
      <c r="V68" s="63"/>
      <c r="X68" s="63"/>
      <c r="Z68" s="63"/>
      <c r="AB68" s="63"/>
      <c r="AD68" s="63"/>
      <c r="AF68" s="63"/>
      <c r="AH68" s="63"/>
      <c r="AJ68" s="63"/>
      <c r="AL68" s="63"/>
      <c r="AN68" s="63"/>
      <c r="AP68" s="63"/>
      <c r="AR68" s="63"/>
      <c r="AT68" s="63"/>
      <c r="AV68" s="63"/>
      <c r="AX68" s="63"/>
      <c r="AZ68" s="63"/>
      <c r="BB68" s="63"/>
      <c r="BD68" s="63"/>
      <c r="BF68" s="63"/>
      <c r="BH68" s="63"/>
      <c r="BJ68" s="63"/>
      <c r="BL68" s="63"/>
      <c r="BN68" s="63"/>
      <c r="BP68" s="63"/>
      <c r="BR68" s="63"/>
      <c r="BT68" s="63"/>
      <c r="BV68" s="63"/>
      <c r="BX68" s="63"/>
    </row>
    <row r="69" spans="1:77" x14ac:dyDescent="0.25">
      <c r="A69" s="62"/>
      <c r="B69" s="63"/>
      <c r="D69" s="65"/>
      <c r="E69" s="1"/>
      <c r="F69" s="65"/>
      <c r="G69" s="1"/>
      <c r="H69" s="65"/>
      <c r="I69" s="1"/>
      <c r="J69" s="65"/>
      <c r="K69" s="1"/>
      <c r="L69" s="65"/>
      <c r="M69" s="1"/>
      <c r="N69" s="65"/>
      <c r="O69" s="1"/>
      <c r="P69" s="65"/>
      <c r="Q69" s="1"/>
      <c r="R69" s="65"/>
      <c r="S69" s="1"/>
      <c r="T69" s="65"/>
      <c r="U69" s="1"/>
      <c r="V69" s="65"/>
      <c r="W69" s="1"/>
      <c r="X69" s="65"/>
      <c r="Y69" s="1"/>
      <c r="Z69" s="65"/>
      <c r="AA69" s="1"/>
      <c r="AB69" s="65"/>
      <c r="AC69" s="1"/>
      <c r="AD69" s="65"/>
      <c r="AE69" s="1"/>
      <c r="AF69" s="65"/>
      <c r="AG69" s="1"/>
      <c r="AH69" s="65"/>
      <c r="AI69" s="1"/>
      <c r="AJ69" s="65"/>
      <c r="AK69" s="1"/>
      <c r="AL69" s="65"/>
      <c r="AM69" s="1"/>
      <c r="AN69" s="65"/>
      <c r="AO69" s="1"/>
      <c r="AP69" s="65"/>
      <c r="AQ69" s="1"/>
      <c r="AR69" s="65"/>
      <c r="AS69" s="1"/>
      <c r="AT69" s="65"/>
      <c r="AU69" s="1"/>
      <c r="AV69" s="65"/>
      <c r="AW69" s="1"/>
      <c r="AX69" s="65"/>
      <c r="AY69" s="1"/>
      <c r="AZ69" s="65"/>
      <c r="BA69" s="1"/>
      <c r="BB69" s="65"/>
      <c r="BC69" s="1"/>
      <c r="BD69" s="65"/>
      <c r="BE69" s="1"/>
      <c r="BF69" s="65"/>
      <c r="BG69" s="1"/>
      <c r="BH69" s="65"/>
      <c r="BI69" s="1"/>
      <c r="BJ69" s="65"/>
      <c r="BK69" s="1"/>
      <c r="BL69" s="65"/>
      <c r="BM69" s="1"/>
      <c r="BN69" s="65"/>
      <c r="BO69" s="1"/>
      <c r="BP69" s="65"/>
      <c r="BQ69" s="1"/>
      <c r="BR69" s="65"/>
      <c r="BS69" s="1"/>
      <c r="BT69" s="65"/>
      <c r="BU69" s="1"/>
      <c r="BV69" s="65"/>
      <c r="BW69" s="1"/>
      <c r="BX69" s="65"/>
      <c r="BY69" s="1"/>
    </row>
    <row r="70" spans="1:77" x14ac:dyDescent="0.25">
      <c r="A70" s="217" t="s">
        <v>118</v>
      </c>
      <c r="B70" s="217"/>
      <c r="C70" s="217"/>
      <c r="E70" s="66"/>
      <c r="G70" s="66"/>
      <c r="I70" s="66"/>
      <c r="K70" s="66"/>
      <c r="M70" s="66"/>
      <c r="O70" s="66"/>
      <c r="Q70" s="66"/>
      <c r="S70" s="66"/>
      <c r="U70" s="66"/>
      <c r="W70" s="66"/>
      <c r="Y70" s="66"/>
      <c r="AA70" s="66"/>
      <c r="AC70" s="66"/>
      <c r="AE70" s="66"/>
      <c r="AG70" s="66"/>
      <c r="AI70" s="66"/>
      <c r="AK70" s="66"/>
      <c r="AM70" s="66"/>
      <c r="AO70" s="66"/>
      <c r="AQ70" s="66"/>
      <c r="AS70" s="66"/>
      <c r="AU70" s="66"/>
      <c r="AW70" s="66"/>
      <c r="AY70" s="66"/>
      <c r="BA70" s="66"/>
      <c r="BC70" s="66"/>
      <c r="BE70" s="66"/>
      <c r="BG70" s="66"/>
      <c r="BI70" s="66"/>
      <c r="BK70" s="66"/>
      <c r="BM70" s="66"/>
      <c r="BO70" s="66"/>
      <c r="BQ70" s="66"/>
      <c r="BS70" s="66"/>
      <c r="BU70" s="66"/>
      <c r="BW70" s="66"/>
      <c r="BY70" s="66"/>
    </row>
    <row r="71" spans="1:77" x14ac:dyDescent="0.25">
      <c r="A71" s="40" t="s">
        <v>18</v>
      </c>
      <c r="B71" s="197">
        <f>B1</f>
        <v>1596.27</v>
      </c>
      <c r="C71" s="197"/>
      <c r="D71" s="63"/>
      <c r="E71" s="66"/>
      <c r="F71" s="63"/>
      <c r="G71" s="66"/>
      <c r="H71" s="63"/>
      <c r="I71" s="66"/>
      <c r="J71" s="63"/>
      <c r="K71" s="66"/>
      <c r="L71" s="63"/>
      <c r="M71" s="66"/>
      <c r="N71" s="63"/>
      <c r="O71" s="66"/>
      <c r="P71" s="63"/>
      <c r="Q71" s="66"/>
      <c r="R71" s="63"/>
      <c r="S71" s="66"/>
      <c r="T71" s="63"/>
      <c r="U71" s="66"/>
      <c r="V71" s="63"/>
      <c r="W71" s="66"/>
      <c r="X71" s="63"/>
      <c r="Y71" s="66"/>
      <c r="Z71" s="63"/>
      <c r="AA71" s="66"/>
      <c r="AB71" s="63"/>
      <c r="AC71" s="66"/>
      <c r="AD71" s="63"/>
      <c r="AE71" s="66"/>
      <c r="AF71" s="63"/>
      <c r="AG71" s="66"/>
      <c r="AH71" s="63"/>
      <c r="AI71" s="66"/>
      <c r="AJ71" s="63"/>
      <c r="AK71" s="66"/>
      <c r="AL71" s="63"/>
      <c r="AM71" s="66"/>
      <c r="AN71" s="63"/>
      <c r="AO71" s="66"/>
      <c r="AP71" s="63"/>
      <c r="AQ71" s="66"/>
      <c r="AR71" s="63"/>
      <c r="AS71" s="66"/>
      <c r="AT71" s="63"/>
      <c r="AU71" s="66"/>
      <c r="AV71" s="63"/>
      <c r="AW71" s="66"/>
      <c r="AX71" s="63"/>
      <c r="AY71" s="66"/>
      <c r="AZ71" s="63"/>
      <c r="BA71" s="66"/>
      <c r="BB71" s="63"/>
      <c r="BC71" s="66"/>
      <c r="BD71" s="63"/>
      <c r="BE71" s="66"/>
      <c r="BF71" s="63"/>
      <c r="BG71" s="66"/>
      <c r="BH71" s="63"/>
      <c r="BI71" s="66"/>
      <c r="BJ71" s="63"/>
      <c r="BK71" s="66"/>
      <c r="BL71" s="63"/>
      <c r="BM71" s="66"/>
      <c r="BN71" s="63"/>
      <c r="BO71" s="66"/>
      <c r="BP71" s="63"/>
      <c r="BQ71" s="66"/>
      <c r="BR71" s="63"/>
      <c r="BS71" s="66"/>
      <c r="BT71" s="63"/>
      <c r="BU71" s="66"/>
      <c r="BV71" s="63"/>
      <c r="BW71" s="66"/>
      <c r="BX71" s="63"/>
      <c r="BY71" s="66"/>
    </row>
    <row r="72" spans="1:77" x14ac:dyDescent="0.25">
      <c r="A72" s="96" t="s">
        <v>19</v>
      </c>
      <c r="B72" s="197" t="str">
        <f>B2</f>
        <v>Faxineira</v>
      </c>
      <c r="C72" s="197"/>
      <c r="E72" s="1"/>
      <c r="G72" s="1"/>
      <c r="I72" s="1"/>
      <c r="K72" s="1"/>
      <c r="M72" s="1"/>
      <c r="O72" s="1"/>
      <c r="Q72" s="1"/>
      <c r="S72" s="1"/>
      <c r="U72" s="1"/>
      <c r="W72" s="1"/>
      <c r="Y72" s="1"/>
      <c r="AA72" s="1"/>
      <c r="AC72" s="1"/>
      <c r="AE72" s="1"/>
      <c r="AG72" s="1"/>
      <c r="AI72" s="1"/>
      <c r="AK72" s="1"/>
      <c r="AM72" s="1"/>
      <c r="AO72" s="1"/>
      <c r="AQ72" s="1"/>
      <c r="AS72" s="1"/>
      <c r="AU72" s="1"/>
      <c r="AW72" s="1"/>
      <c r="AY72" s="1"/>
      <c r="BA72" s="1"/>
      <c r="BC72" s="1"/>
      <c r="BE72" s="1"/>
      <c r="BG72" s="1"/>
      <c r="BI72" s="1"/>
      <c r="BK72" s="1"/>
      <c r="BM72" s="1"/>
      <c r="BO72" s="1"/>
      <c r="BQ72" s="1"/>
      <c r="BS72" s="1"/>
      <c r="BU72" s="1"/>
      <c r="BW72" s="1"/>
      <c r="BY72" s="1"/>
    </row>
    <row r="73" spans="1:77" x14ac:dyDescent="0.25">
      <c r="A73" s="42" t="s">
        <v>2</v>
      </c>
      <c r="B73" s="197" t="str">
        <f>B3</f>
        <v>MG000594/2025</v>
      </c>
      <c r="C73" s="197"/>
    </row>
    <row r="74" spans="1:77" x14ac:dyDescent="0.25">
      <c r="A74" s="42" t="s">
        <v>3</v>
      </c>
      <c r="B74" s="218" t="str">
        <f>B4</f>
        <v>Varginha</v>
      </c>
      <c r="C74" s="218"/>
    </row>
    <row r="75" spans="1:77" x14ac:dyDescent="0.25">
      <c r="A75" s="98"/>
      <c r="B75" s="197"/>
      <c r="C75" s="197"/>
    </row>
    <row r="76" spans="1:77" x14ac:dyDescent="0.25">
      <c r="A76" s="99" t="s">
        <v>56</v>
      </c>
      <c r="B76" s="211"/>
      <c r="C76" s="212"/>
    </row>
    <row r="77" spans="1:77" x14ac:dyDescent="0.25">
      <c r="A77" s="100" t="s">
        <v>57</v>
      </c>
      <c r="B77" s="213" t="s">
        <v>58</v>
      </c>
      <c r="C77" s="214"/>
    </row>
    <row r="78" spans="1:77" x14ac:dyDescent="0.25">
      <c r="A78" s="101" t="s">
        <v>119</v>
      </c>
      <c r="B78" s="200">
        <f>SUM(B82*C82,B83*C83)*24</f>
        <v>3231.84</v>
      </c>
      <c r="C78" s="200"/>
    </row>
    <row r="79" spans="1:77" x14ac:dyDescent="0.25">
      <c r="A79" s="102" t="s">
        <v>120</v>
      </c>
      <c r="B79" s="215">
        <f>B71</f>
        <v>1596.27</v>
      </c>
      <c r="C79" s="216"/>
    </row>
    <row r="80" spans="1:77" x14ac:dyDescent="0.25">
      <c r="A80" s="48"/>
      <c r="B80" s="215"/>
      <c r="C80" s="216"/>
    </row>
    <row r="81" spans="1:3" x14ac:dyDescent="0.25">
      <c r="A81" s="48"/>
      <c r="B81" s="103" t="s">
        <v>121</v>
      </c>
      <c r="C81" s="104" t="s">
        <v>122</v>
      </c>
    </row>
    <row r="82" spans="1:3" x14ac:dyDescent="0.2">
      <c r="A82" s="102" t="s">
        <v>123</v>
      </c>
      <c r="B82" s="105">
        <v>4.375</v>
      </c>
      <c r="C82" s="106">
        <f>ROUND(SUM(B79:C80)/220*150%,2)</f>
        <v>10.88</v>
      </c>
    </row>
    <row r="83" spans="1:3" x14ac:dyDescent="0.2">
      <c r="A83" s="102" t="s">
        <v>124</v>
      </c>
      <c r="B83" s="105">
        <v>6</v>
      </c>
      <c r="C83" s="106">
        <f>ROUND(SUM(B79:C80)/220*200%,2)</f>
        <v>14.51</v>
      </c>
    </row>
    <row r="84" spans="1:3" ht="25.5" x14ac:dyDescent="0.25">
      <c r="A84" s="100" t="s">
        <v>64</v>
      </c>
      <c r="B84" s="100"/>
      <c r="C84" s="107"/>
    </row>
    <row r="85" spans="1:3" x14ac:dyDescent="0.25">
      <c r="A85" s="108" t="s">
        <v>65</v>
      </c>
      <c r="B85" s="50" t="s">
        <v>66</v>
      </c>
      <c r="C85" s="3" t="s">
        <v>58</v>
      </c>
    </row>
    <row r="86" spans="1:3" x14ac:dyDescent="0.25">
      <c r="A86" s="102" t="s">
        <v>67</v>
      </c>
      <c r="B86" s="14">
        <f>B16</f>
        <v>0.2</v>
      </c>
      <c r="C86" s="7">
        <f t="shared" ref="C86:C93" si="624">ROUND(B$78*B86,2)</f>
        <v>646.37</v>
      </c>
    </row>
    <row r="87" spans="1:3" x14ac:dyDescent="0.25">
      <c r="A87" s="102" t="s">
        <v>68</v>
      </c>
      <c r="B87" s="14">
        <f t="shared" ref="B87:B105" si="625">B17</f>
        <v>0</v>
      </c>
      <c r="C87" s="7">
        <f t="shared" si="624"/>
        <v>0</v>
      </c>
    </row>
    <row r="88" spans="1:3" x14ac:dyDescent="0.25">
      <c r="A88" s="102" t="s">
        <v>69</v>
      </c>
      <c r="B88" s="14">
        <f t="shared" si="625"/>
        <v>0</v>
      </c>
      <c r="C88" s="7">
        <f t="shared" si="624"/>
        <v>0</v>
      </c>
    </row>
    <row r="89" spans="1:3" x14ac:dyDescent="0.25">
      <c r="A89" s="102" t="s">
        <v>70</v>
      </c>
      <c r="B89" s="14">
        <f t="shared" si="625"/>
        <v>0</v>
      </c>
      <c r="C89" s="7">
        <f t="shared" si="624"/>
        <v>0</v>
      </c>
    </row>
    <row r="90" spans="1:3" x14ac:dyDescent="0.25">
      <c r="A90" s="102" t="s">
        <v>71</v>
      </c>
      <c r="B90" s="14">
        <f t="shared" si="625"/>
        <v>0</v>
      </c>
      <c r="C90" s="7">
        <f t="shared" si="624"/>
        <v>0</v>
      </c>
    </row>
    <row r="91" spans="1:3" x14ac:dyDescent="0.25">
      <c r="A91" s="102" t="s">
        <v>72</v>
      </c>
      <c r="B91" s="14">
        <f t="shared" si="625"/>
        <v>0.08</v>
      </c>
      <c r="C91" s="7">
        <f t="shared" si="624"/>
        <v>258.55</v>
      </c>
    </row>
    <row r="92" spans="1:3" x14ac:dyDescent="0.25">
      <c r="A92" s="102" t="s">
        <v>73</v>
      </c>
      <c r="B92" s="14">
        <f t="shared" si="625"/>
        <v>0</v>
      </c>
      <c r="C92" s="7">
        <f t="shared" si="624"/>
        <v>0</v>
      </c>
    </row>
    <row r="93" spans="1:3" x14ac:dyDescent="0.25">
      <c r="A93" s="102" t="s">
        <v>74</v>
      </c>
      <c r="B93" s="14">
        <f t="shared" si="625"/>
        <v>0</v>
      </c>
      <c r="C93" s="7">
        <f t="shared" si="624"/>
        <v>0</v>
      </c>
    </row>
    <row r="94" spans="1:3" x14ac:dyDescent="0.25">
      <c r="A94" s="108" t="s">
        <v>75</v>
      </c>
      <c r="B94" s="50" t="s">
        <v>66</v>
      </c>
      <c r="C94" s="3" t="s">
        <v>58</v>
      </c>
    </row>
    <row r="95" spans="1:3" x14ac:dyDescent="0.25">
      <c r="A95" s="102" t="s">
        <v>76</v>
      </c>
      <c r="B95" s="14">
        <f t="shared" si="625"/>
        <v>0.1111</v>
      </c>
      <c r="C95" s="7">
        <f t="shared" ref="C95:C101" si="626">ROUND(B$78*B95,2)</f>
        <v>359.06</v>
      </c>
    </row>
    <row r="96" spans="1:3" x14ac:dyDescent="0.25">
      <c r="A96" s="102" t="s">
        <v>77</v>
      </c>
      <c r="B96" s="14">
        <f t="shared" si="625"/>
        <v>0</v>
      </c>
      <c r="C96" s="7">
        <f t="shared" si="626"/>
        <v>0</v>
      </c>
    </row>
    <row r="97" spans="1:3" x14ac:dyDescent="0.25">
      <c r="A97" s="102" t="s">
        <v>78</v>
      </c>
      <c r="B97" s="14">
        <f t="shared" si="625"/>
        <v>0</v>
      </c>
      <c r="C97" s="7">
        <f t="shared" si="626"/>
        <v>0</v>
      </c>
    </row>
    <row r="98" spans="1:3" x14ac:dyDescent="0.25">
      <c r="A98" s="102" t="s">
        <v>79</v>
      </c>
      <c r="B98" s="14">
        <f t="shared" si="625"/>
        <v>0</v>
      </c>
      <c r="C98" s="7">
        <f t="shared" si="626"/>
        <v>0</v>
      </c>
    </row>
    <row r="99" spans="1:3" x14ac:dyDescent="0.25">
      <c r="A99" s="102" t="s">
        <v>80</v>
      </c>
      <c r="B99" s="14">
        <f t="shared" si="625"/>
        <v>0</v>
      </c>
      <c r="C99" s="7">
        <f t="shared" si="626"/>
        <v>0</v>
      </c>
    </row>
    <row r="100" spans="1:3" x14ac:dyDescent="0.25">
      <c r="A100" s="102" t="s">
        <v>81</v>
      </c>
      <c r="B100" s="14">
        <f t="shared" si="625"/>
        <v>5.4000000000000003E-3</v>
      </c>
      <c r="C100" s="7">
        <f t="shared" si="626"/>
        <v>17.45</v>
      </c>
    </row>
    <row r="101" spans="1:3" x14ac:dyDescent="0.25">
      <c r="A101" s="102" t="s">
        <v>82</v>
      </c>
      <c r="B101" s="14">
        <f t="shared" si="625"/>
        <v>8.3299999999999999E-2</v>
      </c>
      <c r="C101" s="7">
        <f t="shared" si="626"/>
        <v>269.20999999999998</v>
      </c>
    </row>
    <row r="102" spans="1:3" x14ac:dyDescent="0.25">
      <c r="A102" s="108" t="s">
        <v>83</v>
      </c>
      <c r="B102" s="50" t="s">
        <v>66</v>
      </c>
      <c r="C102" s="3" t="s">
        <v>58</v>
      </c>
    </row>
    <row r="103" spans="1:3" x14ac:dyDescent="0.25">
      <c r="A103" s="102" t="s">
        <v>84</v>
      </c>
      <c r="B103" s="14">
        <f t="shared" si="625"/>
        <v>0</v>
      </c>
      <c r="C103" s="7">
        <f>ROUND(B$78*B103,2)</f>
        <v>0</v>
      </c>
    </row>
    <row r="104" spans="1:3" x14ac:dyDescent="0.25">
      <c r="A104" s="102" t="s">
        <v>85</v>
      </c>
      <c r="B104" s="14">
        <f t="shared" si="625"/>
        <v>0</v>
      </c>
      <c r="C104" s="7">
        <f>ROUND(B$78*B104,2)</f>
        <v>0</v>
      </c>
    </row>
    <row r="105" spans="1:3" ht="25.5" x14ac:dyDescent="0.25">
      <c r="A105" s="48" t="s">
        <v>125</v>
      </c>
      <c r="B105" s="14">
        <f t="shared" si="625"/>
        <v>0</v>
      </c>
      <c r="C105" s="7">
        <f>ROUND(B$78*B105,2)</f>
        <v>0</v>
      </c>
    </row>
    <row r="106" spans="1:3" x14ac:dyDescent="0.25">
      <c r="A106" s="108" t="s">
        <v>87</v>
      </c>
      <c r="B106" s="50" t="s">
        <v>66</v>
      </c>
      <c r="C106" s="3" t="s">
        <v>58</v>
      </c>
    </row>
    <row r="107" spans="1:3" ht="25.5" x14ac:dyDescent="0.25">
      <c r="A107" s="102" t="s">
        <v>126</v>
      </c>
      <c r="B107" s="51">
        <f>ROUND(SUM(B86:B93)*SUM(B95:B101),4)</f>
        <v>5.5899999999999998E-2</v>
      </c>
      <c r="C107" s="7">
        <f>ROUND(B$78*B107,2)</f>
        <v>180.66</v>
      </c>
    </row>
    <row r="108" spans="1:3" x14ac:dyDescent="0.25">
      <c r="A108" s="108" t="s">
        <v>89</v>
      </c>
      <c r="B108" s="52">
        <f t="shared" ref="B108:C108" si="627">SUM(B86:B107)</f>
        <v>0.53569999999999995</v>
      </c>
      <c r="C108" s="87">
        <f t="shared" si="627"/>
        <v>1731.3000000000002</v>
      </c>
    </row>
    <row r="109" spans="1:3" x14ac:dyDescent="0.25">
      <c r="A109" s="108" t="s">
        <v>90</v>
      </c>
      <c r="B109" s="53"/>
      <c r="C109" s="87">
        <f>B78+C108</f>
        <v>4963.1400000000003</v>
      </c>
    </row>
    <row r="110" spans="1:3" x14ac:dyDescent="0.25">
      <c r="A110" s="99" t="s">
        <v>91</v>
      </c>
      <c r="B110" s="109"/>
      <c r="C110" s="110"/>
    </row>
    <row r="111" spans="1:3" x14ac:dyDescent="0.25">
      <c r="A111" s="205" t="s">
        <v>92</v>
      </c>
      <c r="B111" s="207" t="s">
        <v>127</v>
      </c>
      <c r="C111" s="207" t="s">
        <v>128</v>
      </c>
    </row>
    <row r="112" spans="1:3" x14ac:dyDescent="0.25">
      <c r="A112" s="206"/>
      <c r="B112" s="208"/>
      <c r="C112" s="208"/>
    </row>
    <row r="113" spans="1:3" ht="25.5" x14ac:dyDescent="0.25">
      <c r="A113" s="111" t="s">
        <v>129</v>
      </c>
      <c r="B113" s="112">
        <f>42*2*1</f>
        <v>84</v>
      </c>
      <c r="C113" s="89">
        <f>IFERROR(ROUND(B43*B113,2),"")</f>
        <v>352.8</v>
      </c>
    </row>
    <row r="114" spans="1:3" ht="25.5" x14ac:dyDescent="0.25">
      <c r="A114" s="113" t="s">
        <v>130</v>
      </c>
      <c r="B114" s="112">
        <f>6*1*26*1</f>
        <v>156</v>
      </c>
      <c r="C114" s="89">
        <f>ROUND(21.63*B114*80%,2)</f>
        <v>2699.42</v>
      </c>
    </row>
    <row r="115" spans="1:3" x14ac:dyDescent="0.25">
      <c r="A115" s="108" t="s">
        <v>106</v>
      </c>
      <c r="B115" s="209">
        <f>SUM(C113:C114)</f>
        <v>3052.2200000000003</v>
      </c>
      <c r="C115" s="209"/>
    </row>
    <row r="116" spans="1:3" x14ac:dyDescent="0.25">
      <c r="A116" s="108" t="s">
        <v>107</v>
      </c>
      <c r="B116" s="210">
        <f>C109+B115</f>
        <v>8015.3600000000006</v>
      </c>
      <c r="C116" s="210"/>
    </row>
    <row r="117" spans="1:3" x14ac:dyDescent="0.25">
      <c r="A117" s="99" t="s">
        <v>108</v>
      </c>
      <c r="B117" s="109"/>
      <c r="C117" s="110"/>
    </row>
    <row r="118" spans="1:3" x14ac:dyDescent="0.25">
      <c r="A118" s="114" t="s">
        <v>92</v>
      </c>
      <c r="B118" s="115" t="s">
        <v>66</v>
      </c>
      <c r="C118" s="115" t="s">
        <v>58</v>
      </c>
    </row>
    <row r="119" spans="1:3" x14ac:dyDescent="0.25">
      <c r="A119" s="102" t="s">
        <v>109</v>
      </c>
      <c r="B119" s="14">
        <f>B58</f>
        <v>0</v>
      </c>
      <c r="C119" s="7">
        <f>ROUND(B$116*B119,2)</f>
        <v>0</v>
      </c>
    </row>
    <row r="120" spans="1:3" x14ac:dyDescent="0.25">
      <c r="A120" s="102" t="s">
        <v>110</v>
      </c>
      <c r="B120" s="14">
        <f>B59</f>
        <v>0</v>
      </c>
      <c r="C120" s="7">
        <f>ROUND(B$116*B120,2)</f>
        <v>0</v>
      </c>
    </row>
    <row r="121" spans="1:3" x14ac:dyDescent="0.25">
      <c r="A121" s="108" t="s">
        <v>111</v>
      </c>
      <c r="B121" s="116"/>
      <c r="C121" s="60"/>
    </row>
    <row r="122" spans="1:3" x14ac:dyDescent="0.25">
      <c r="A122" s="102" t="s">
        <v>112</v>
      </c>
      <c r="B122" s="118">
        <f>B61</f>
        <v>0.03</v>
      </c>
      <c r="C122" s="7">
        <f>ROUND((B116+C119+C120)*B122/(1-B125),2)</f>
        <v>247.9</v>
      </c>
    </row>
    <row r="123" spans="1:3" x14ac:dyDescent="0.25">
      <c r="A123" s="102" t="s">
        <v>113</v>
      </c>
      <c r="B123" s="14">
        <f>B62</f>
        <v>0</v>
      </c>
      <c r="C123" s="7">
        <f>ROUND((B116+C119+C120)*B123/(1-B125),2)</f>
        <v>0</v>
      </c>
    </row>
    <row r="124" spans="1:3" x14ac:dyDescent="0.25">
      <c r="A124" s="102" t="s">
        <v>114</v>
      </c>
      <c r="B124" s="14">
        <f>B63</f>
        <v>0</v>
      </c>
      <c r="C124" s="7">
        <f>ROUND((B116+C119+C120)*B124/(1-B125),2)</f>
        <v>0</v>
      </c>
    </row>
    <row r="125" spans="1:3" x14ac:dyDescent="0.25">
      <c r="A125" s="108" t="s">
        <v>115</v>
      </c>
      <c r="B125" s="61">
        <f t="shared" ref="B125" si="628">SUM(B122:B124)</f>
        <v>0.03</v>
      </c>
      <c r="C125" s="7">
        <f>SUM(C122:C124)</f>
        <v>247.9</v>
      </c>
    </row>
    <row r="126" spans="1:3" x14ac:dyDescent="0.25">
      <c r="A126" s="102" t="s">
        <v>116</v>
      </c>
      <c r="B126" s="6"/>
      <c r="C126" s="5">
        <f>SUM(C119:C120,C125)</f>
        <v>247.9</v>
      </c>
    </row>
    <row r="127" spans="1:3" x14ac:dyDescent="0.25">
      <c r="A127" s="102"/>
      <c r="B127" s="12"/>
      <c r="C127" s="3" t="s">
        <v>58</v>
      </c>
    </row>
    <row r="128" spans="1:3" x14ac:dyDescent="0.25">
      <c r="A128" s="117" t="s">
        <v>117</v>
      </c>
      <c r="B128" s="117"/>
      <c r="C128" s="15">
        <f>B116+C126</f>
        <v>8263.26</v>
      </c>
    </row>
    <row r="129" spans="1:88" x14ac:dyDescent="0.25">
      <c r="B129" s="43"/>
    </row>
    <row r="130" spans="1:88" x14ac:dyDescent="0.25">
      <c r="A130" s="43" t="s">
        <v>131</v>
      </c>
      <c r="B130" s="2" t="s">
        <v>132</v>
      </c>
      <c r="C130" s="64" t="s">
        <v>133</v>
      </c>
      <c r="D130" s="2" t="s">
        <v>132</v>
      </c>
      <c r="E130" s="64" t="s">
        <v>133</v>
      </c>
      <c r="F130" s="2" t="s">
        <v>132</v>
      </c>
      <c r="G130" s="64" t="s">
        <v>133</v>
      </c>
      <c r="H130" s="2" t="s">
        <v>132</v>
      </c>
      <c r="I130" s="64" t="s">
        <v>133</v>
      </c>
      <c r="J130" s="2" t="s">
        <v>132</v>
      </c>
      <c r="K130" s="64" t="s">
        <v>133</v>
      </c>
      <c r="L130" s="2" t="s">
        <v>132</v>
      </c>
      <c r="M130" s="64" t="s">
        <v>133</v>
      </c>
      <c r="N130" s="2" t="s">
        <v>132</v>
      </c>
      <c r="O130" s="64" t="s">
        <v>133</v>
      </c>
      <c r="P130" s="2" t="s">
        <v>132</v>
      </c>
      <c r="Q130" s="64" t="s">
        <v>133</v>
      </c>
      <c r="R130" s="2" t="s">
        <v>132</v>
      </c>
      <c r="S130" s="64" t="s">
        <v>133</v>
      </c>
      <c r="T130" s="2" t="s">
        <v>132</v>
      </c>
      <c r="U130" s="64" t="s">
        <v>133</v>
      </c>
      <c r="V130" s="2" t="s">
        <v>132</v>
      </c>
      <c r="W130" s="64" t="s">
        <v>133</v>
      </c>
      <c r="X130" s="2" t="s">
        <v>132</v>
      </c>
      <c r="Y130" s="64" t="s">
        <v>133</v>
      </c>
      <c r="Z130" s="2" t="s">
        <v>132</v>
      </c>
      <c r="AA130" s="64" t="s">
        <v>133</v>
      </c>
      <c r="AB130" s="2" t="s">
        <v>132</v>
      </c>
      <c r="AC130" s="64" t="s">
        <v>133</v>
      </c>
      <c r="AD130" s="2" t="s">
        <v>132</v>
      </c>
      <c r="AE130" s="64" t="s">
        <v>133</v>
      </c>
      <c r="AF130" s="2" t="s">
        <v>132</v>
      </c>
      <c r="AG130" s="64" t="s">
        <v>133</v>
      </c>
      <c r="AH130" s="2" t="s">
        <v>132</v>
      </c>
      <c r="AI130" s="64" t="s">
        <v>133</v>
      </c>
      <c r="AJ130" s="2" t="s">
        <v>132</v>
      </c>
      <c r="AK130" s="64" t="s">
        <v>133</v>
      </c>
      <c r="AL130" s="2" t="s">
        <v>132</v>
      </c>
      <c r="AM130" s="64" t="s">
        <v>133</v>
      </c>
      <c r="AN130" s="2" t="s">
        <v>132</v>
      </c>
      <c r="AO130" s="64" t="s">
        <v>133</v>
      </c>
      <c r="AP130" s="2" t="s">
        <v>132</v>
      </c>
      <c r="AQ130" s="64" t="s">
        <v>133</v>
      </c>
      <c r="AR130" s="2" t="s">
        <v>132</v>
      </c>
      <c r="AS130" s="64" t="s">
        <v>133</v>
      </c>
      <c r="AT130" s="2" t="s">
        <v>132</v>
      </c>
      <c r="AU130" s="64" t="s">
        <v>133</v>
      </c>
      <c r="AV130" s="2" t="s">
        <v>132</v>
      </c>
      <c r="AW130" s="64" t="s">
        <v>133</v>
      </c>
      <c r="AX130" s="2" t="s">
        <v>132</v>
      </c>
      <c r="AY130" s="64" t="s">
        <v>133</v>
      </c>
      <c r="AZ130" s="2" t="s">
        <v>132</v>
      </c>
      <c r="BA130" s="64" t="s">
        <v>133</v>
      </c>
      <c r="BB130" s="2" t="s">
        <v>132</v>
      </c>
      <c r="BC130" s="64" t="s">
        <v>133</v>
      </c>
      <c r="BD130" s="2" t="s">
        <v>132</v>
      </c>
      <c r="BE130" s="64" t="s">
        <v>133</v>
      </c>
      <c r="BF130" s="2" t="s">
        <v>132</v>
      </c>
      <c r="BG130" s="64" t="s">
        <v>133</v>
      </c>
      <c r="BH130" s="2" t="s">
        <v>132</v>
      </c>
      <c r="BI130" s="64" t="s">
        <v>133</v>
      </c>
      <c r="BJ130" s="2" t="s">
        <v>132</v>
      </c>
      <c r="BK130" s="64" t="s">
        <v>133</v>
      </c>
      <c r="BL130" s="2" t="s">
        <v>132</v>
      </c>
      <c r="BM130" s="64" t="s">
        <v>133</v>
      </c>
      <c r="BN130" s="2" t="s">
        <v>132</v>
      </c>
      <c r="BO130" s="64" t="s">
        <v>133</v>
      </c>
      <c r="BP130" s="2" t="s">
        <v>132</v>
      </c>
      <c r="BQ130" s="64" t="s">
        <v>133</v>
      </c>
      <c r="BR130" s="2" t="s">
        <v>132</v>
      </c>
      <c r="BS130" s="64" t="s">
        <v>133</v>
      </c>
      <c r="BT130" s="2" t="s">
        <v>132</v>
      </c>
      <c r="BU130" s="64" t="s">
        <v>133</v>
      </c>
      <c r="BV130" s="2" t="s">
        <v>132</v>
      </c>
      <c r="BW130" s="64" t="s">
        <v>133</v>
      </c>
      <c r="BX130" s="2" t="s">
        <v>132</v>
      </c>
      <c r="BY130" s="64" t="s">
        <v>133</v>
      </c>
      <c r="BZ130" s="2" t="s">
        <v>132</v>
      </c>
      <c r="CA130" s="64" t="s">
        <v>133</v>
      </c>
      <c r="CB130" s="2" t="s">
        <v>132</v>
      </c>
      <c r="CC130" s="64" t="s">
        <v>133</v>
      </c>
      <c r="CD130" s="2" t="s">
        <v>132</v>
      </c>
      <c r="CE130" s="64" t="s">
        <v>133</v>
      </c>
      <c r="CF130" s="2" t="s">
        <v>132</v>
      </c>
      <c r="CG130" s="64" t="s">
        <v>133</v>
      </c>
      <c r="CH130" s="2" t="s">
        <v>132</v>
      </c>
      <c r="CI130" s="64" t="s">
        <v>133</v>
      </c>
      <c r="CJ130" s="43" t="s">
        <v>134</v>
      </c>
    </row>
  </sheetData>
  <sheetProtection formatCells="0" formatColumns="0" formatRows="0"/>
  <mergeCells count="1081">
    <mergeCell ref="BP1:BQ1"/>
    <mergeCell ref="BJ1:BK1"/>
    <mergeCell ref="BL1:BM1"/>
    <mergeCell ref="BN1:BO1"/>
    <mergeCell ref="AF1:AG1"/>
    <mergeCell ref="AB1:AC1"/>
    <mergeCell ref="X1:Y1"/>
    <mergeCell ref="AZ1:BA1"/>
    <mergeCell ref="AJ1:AK1"/>
    <mergeCell ref="AP1:AQ1"/>
    <mergeCell ref="BB1:BC1"/>
    <mergeCell ref="BD1:BE1"/>
    <mergeCell ref="AD1:AE1"/>
    <mergeCell ref="Z1:AA1"/>
    <mergeCell ref="AL1:AM1"/>
    <mergeCell ref="AR1:AS1"/>
    <mergeCell ref="AV1:AW1"/>
    <mergeCell ref="BF1:BG1"/>
    <mergeCell ref="B2:C2"/>
    <mergeCell ref="J2:K2"/>
    <mergeCell ref="F2:G2"/>
    <mergeCell ref="H2:I2"/>
    <mergeCell ref="D2:E2"/>
    <mergeCell ref="L2:M2"/>
    <mergeCell ref="BH1:BI1"/>
    <mergeCell ref="AN1:AO1"/>
    <mergeCell ref="AH1:AI1"/>
    <mergeCell ref="AT1:AU1"/>
    <mergeCell ref="AX1:AY1"/>
    <mergeCell ref="N1:O1"/>
    <mergeCell ref="B1:C1"/>
    <mergeCell ref="J1:K1"/>
    <mergeCell ref="F1:G1"/>
    <mergeCell ref="H1:I1"/>
    <mergeCell ref="D1:E1"/>
    <mergeCell ref="L1:M1"/>
    <mergeCell ref="R1:S1"/>
    <mergeCell ref="P1:Q1"/>
    <mergeCell ref="T1:U1"/>
    <mergeCell ref="V1:W1"/>
    <mergeCell ref="AF2:AG2"/>
    <mergeCell ref="AB2:AC2"/>
    <mergeCell ref="BH2:BI2"/>
    <mergeCell ref="AN2:AO2"/>
    <mergeCell ref="AH2:AI2"/>
    <mergeCell ref="AT2:AU2"/>
    <mergeCell ref="AX2:AY2"/>
    <mergeCell ref="BP2:BQ2"/>
    <mergeCell ref="BJ2:BK2"/>
    <mergeCell ref="BL2:BM2"/>
    <mergeCell ref="BN2:BO2"/>
    <mergeCell ref="BF2:BG2"/>
    <mergeCell ref="X2:Y2"/>
    <mergeCell ref="AZ2:BA2"/>
    <mergeCell ref="AJ2:AK2"/>
    <mergeCell ref="AP2:AQ2"/>
    <mergeCell ref="BB2:BC2"/>
    <mergeCell ref="BD2:BE2"/>
    <mergeCell ref="N2:O2"/>
    <mergeCell ref="R2:S2"/>
    <mergeCell ref="P2:Q2"/>
    <mergeCell ref="AD2:AE2"/>
    <mergeCell ref="T2:U2"/>
    <mergeCell ref="V2:W2"/>
    <mergeCell ref="Z2:AA2"/>
    <mergeCell ref="AL2:AM2"/>
    <mergeCell ref="AR2:AS2"/>
    <mergeCell ref="AV2:AW2"/>
    <mergeCell ref="BP3:BQ3"/>
    <mergeCell ref="BJ3:BK3"/>
    <mergeCell ref="BL3:BM3"/>
    <mergeCell ref="BN3:BO3"/>
    <mergeCell ref="AF3:AG3"/>
    <mergeCell ref="AB3:AC3"/>
    <mergeCell ref="X3:Y3"/>
    <mergeCell ref="AZ3:BA3"/>
    <mergeCell ref="AJ3:AK3"/>
    <mergeCell ref="AP3:AQ3"/>
    <mergeCell ref="BB3:BC3"/>
    <mergeCell ref="BD3:BE3"/>
    <mergeCell ref="AD3:AE3"/>
    <mergeCell ref="Z3:AA3"/>
    <mergeCell ref="AL3:AM3"/>
    <mergeCell ref="AR3:AS3"/>
    <mergeCell ref="AV3:AW3"/>
    <mergeCell ref="BF3:BG3"/>
    <mergeCell ref="B4:C4"/>
    <mergeCell ref="J4:K4"/>
    <mergeCell ref="F4:G4"/>
    <mergeCell ref="H4:I4"/>
    <mergeCell ref="D4:E4"/>
    <mergeCell ref="L4:M4"/>
    <mergeCell ref="BH3:BI3"/>
    <mergeCell ref="AN3:AO3"/>
    <mergeCell ref="AH3:AI3"/>
    <mergeCell ref="AT3:AU3"/>
    <mergeCell ref="AX3:AY3"/>
    <mergeCell ref="N3:O3"/>
    <mergeCell ref="R3:S3"/>
    <mergeCell ref="P3:Q3"/>
    <mergeCell ref="T3:U3"/>
    <mergeCell ref="V3:W3"/>
    <mergeCell ref="B3:C3"/>
    <mergeCell ref="J3:K3"/>
    <mergeCell ref="F3:G3"/>
    <mergeCell ref="H3:I3"/>
    <mergeCell ref="D3:E3"/>
    <mergeCell ref="L3:M3"/>
    <mergeCell ref="AF4:AG4"/>
    <mergeCell ref="AB4:AC4"/>
    <mergeCell ref="BH4:BI4"/>
    <mergeCell ref="AN4:AO4"/>
    <mergeCell ref="AH4:AI4"/>
    <mergeCell ref="AT4:AU4"/>
    <mergeCell ref="AX4:AY4"/>
    <mergeCell ref="BP4:BQ4"/>
    <mergeCell ref="BJ4:BK4"/>
    <mergeCell ref="BL4:BM4"/>
    <mergeCell ref="BN4:BO4"/>
    <mergeCell ref="BF4:BG4"/>
    <mergeCell ref="X4:Y4"/>
    <mergeCell ref="AZ4:BA4"/>
    <mergeCell ref="AJ4:AK4"/>
    <mergeCell ref="AP4:AQ4"/>
    <mergeCell ref="BB4:BC4"/>
    <mergeCell ref="BD4:BE4"/>
    <mergeCell ref="N4:O4"/>
    <mergeCell ref="R4:S4"/>
    <mergeCell ref="P4:Q4"/>
    <mergeCell ref="AD4:AE4"/>
    <mergeCell ref="T4:U4"/>
    <mergeCell ref="V4:W4"/>
    <mergeCell ref="Z4:AA4"/>
    <mergeCell ref="AL4:AM4"/>
    <mergeCell ref="AR4:AS4"/>
    <mergeCell ref="AV4:AW4"/>
    <mergeCell ref="BP5:BQ5"/>
    <mergeCell ref="BJ5:BK5"/>
    <mergeCell ref="BL5:BM5"/>
    <mergeCell ref="BN5:BO5"/>
    <mergeCell ref="AF5:AG5"/>
    <mergeCell ref="AB5:AC5"/>
    <mergeCell ref="X5:Y5"/>
    <mergeCell ref="AZ5:BA5"/>
    <mergeCell ref="AJ5:AK5"/>
    <mergeCell ref="AP5:AQ5"/>
    <mergeCell ref="BB5:BC5"/>
    <mergeCell ref="BD5:BE5"/>
    <mergeCell ref="AD5:AE5"/>
    <mergeCell ref="Z5:AA5"/>
    <mergeCell ref="AL5:AM5"/>
    <mergeCell ref="AR5:AS5"/>
    <mergeCell ref="AV5:AW5"/>
    <mergeCell ref="BF5:BG5"/>
    <mergeCell ref="B6:C6"/>
    <mergeCell ref="J6:K6"/>
    <mergeCell ref="F6:G6"/>
    <mergeCell ref="H6:I6"/>
    <mergeCell ref="D6:E6"/>
    <mergeCell ref="L6:M6"/>
    <mergeCell ref="BH5:BI5"/>
    <mergeCell ref="AN5:AO5"/>
    <mergeCell ref="AH5:AI5"/>
    <mergeCell ref="AT5:AU5"/>
    <mergeCell ref="AX5:AY5"/>
    <mergeCell ref="N5:O5"/>
    <mergeCell ref="R5:S5"/>
    <mergeCell ref="P5:Q5"/>
    <mergeCell ref="T5:U5"/>
    <mergeCell ref="V5:W5"/>
    <mergeCell ref="B5:C5"/>
    <mergeCell ref="J5:K5"/>
    <mergeCell ref="F5:G5"/>
    <mergeCell ref="H5:I5"/>
    <mergeCell ref="D5:E5"/>
    <mergeCell ref="L5:M5"/>
    <mergeCell ref="AF6:AG6"/>
    <mergeCell ref="AB6:AC6"/>
    <mergeCell ref="BH6:BI6"/>
    <mergeCell ref="AN6:AO6"/>
    <mergeCell ref="AH6:AI6"/>
    <mergeCell ref="AT6:AU6"/>
    <mergeCell ref="AX6:AY6"/>
    <mergeCell ref="BP6:BQ6"/>
    <mergeCell ref="BJ6:BK6"/>
    <mergeCell ref="BL6:BM6"/>
    <mergeCell ref="BN6:BO6"/>
    <mergeCell ref="BF6:BG6"/>
    <mergeCell ref="X6:Y6"/>
    <mergeCell ref="AZ6:BA6"/>
    <mergeCell ref="AJ6:AK6"/>
    <mergeCell ref="AP6:AQ6"/>
    <mergeCell ref="BB6:BC6"/>
    <mergeCell ref="BD6:BE6"/>
    <mergeCell ref="N6:O6"/>
    <mergeCell ref="R6:S6"/>
    <mergeCell ref="P6:Q6"/>
    <mergeCell ref="AD6:AE6"/>
    <mergeCell ref="T6:U6"/>
    <mergeCell ref="V6:W6"/>
    <mergeCell ref="Z6:AA6"/>
    <mergeCell ref="AL6:AM6"/>
    <mergeCell ref="AR6:AS6"/>
    <mergeCell ref="AV6:AW6"/>
    <mergeCell ref="BP7:BQ7"/>
    <mergeCell ref="BJ7:BK7"/>
    <mergeCell ref="BL7:BM7"/>
    <mergeCell ref="BN7:BO7"/>
    <mergeCell ref="AF7:AG7"/>
    <mergeCell ref="AB7:AC7"/>
    <mergeCell ref="X7:Y7"/>
    <mergeCell ref="AZ7:BA7"/>
    <mergeCell ref="AJ7:AK7"/>
    <mergeCell ref="AP7:AQ7"/>
    <mergeCell ref="BB7:BC7"/>
    <mergeCell ref="BD7:BE7"/>
    <mergeCell ref="AD7:AE7"/>
    <mergeCell ref="Z7:AA7"/>
    <mergeCell ref="AL7:AM7"/>
    <mergeCell ref="AR7:AS7"/>
    <mergeCell ref="AV7:AW7"/>
    <mergeCell ref="BF7:BG7"/>
    <mergeCell ref="B8:C8"/>
    <mergeCell ref="J8:K8"/>
    <mergeCell ref="F8:G8"/>
    <mergeCell ref="H8:I8"/>
    <mergeCell ref="D8:E8"/>
    <mergeCell ref="L8:M8"/>
    <mergeCell ref="BH7:BI7"/>
    <mergeCell ref="AN7:AO7"/>
    <mergeCell ref="AH7:AI7"/>
    <mergeCell ref="AT7:AU7"/>
    <mergeCell ref="AX7:AY7"/>
    <mergeCell ref="N7:O7"/>
    <mergeCell ref="R7:S7"/>
    <mergeCell ref="P7:Q7"/>
    <mergeCell ref="T7:U7"/>
    <mergeCell ref="V7:W7"/>
    <mergeCell ref="B7:C7"/>
    <mergeCell ref="J7:K7"/>
    <mergeCell ref="F7:G7"/>
    <mergeCell ref="H7:I7"/>
    <mergeCell ref="D7:E7"/>
    <mergeCell ref="L7:M7"/>
    <mergeCell ref="AF8:AG8"/>
    <mergeCell ref="AB8:AC8"/>
    <mergeCell ref="BH8:BI8"/>
    <mergeCell ref="AN8:AO8"/>
    <mergeCell ref="AH8:AI8"/>
    <mergeCell ref="AT8:AU8"/>
    <mergeCell ref="AX8:AY8"/>
    <mergeCell ref="BP8:BQ8"/>
    <mergeCell ref="BJ8:BK8"/>
    <mergeCell ref="BL8:BM8"/>
    <mergeCell ref="BN8:BO8"/>
    <mergeCell ref="BF8:BG8"/>
    <mergeCell ref="X8:Y8"/>
    <mergeCell ref="AZ8:BA8"/>
    <mergeCell ref="AJ8:AK8"/>
    <mergeCell ref="AP8:AQ8"/>
    <mergeCell ref="BB8:BC8"/>
    <mergeCell ref="BD8:BE8"/>
    <mergeCell ref="N8:O8"/>
    <mergeCell ref="R8:S8"/>
    <mergeCell ref="P8:Q8"/>
    <mergeCell ref="AD8:AE8"/>
    <mergeCell ref="T8:U8"/>
    <mergeCell ref="V8:W8"/>
    <mergeCell ref="Z8:AA8"/>
    <mergeCell ref="AL8:AM8"/>
    <mergeCell ref="AR8:AS8"/>
    <mergeCell ref="AV8:AW8"/>
    <mergeCell ref="BP9:BQ9"/>
    <mergeCell ref="BJ9:BK9"/>
    <mergeCell ref="BL9:BM9"/>
    <mergeCell ref="BN9:BO9"/>
    <mergeCell ref="AF9:AG9"/>
    <mergeCell ref="AB9:AC9"/>
    <mergeCell ref="X9:Y9"/>
    <mergeCell ref="AZ9:BA9"/>
    <mergeCell ref="AJ9:AK9"/>
    <mergeCell ref="AP9:AQ9"/>
    <mergeCell ref="BB9:BC9"/>
    <mergeCell ref="BD9:BE9"/>
    <mergeCell ref="AD9:AE9"/>
    <mergeCell ref="Z9:AA9"/>
    <mergeCell ref="AL9:AM9"/>
    <mergeCell ref="AR9:AS9"/>
    <mergeCell ref="AV9:AW9"/>
    <mergeCell ref="BF9:BG9"/>
    <mergeCell ref="B10:C10"/>
    <mergeCell ref="J10:K10"/>
    <mergeCell ref="F10:G10"/>
    <mergeCell ref="H10:I10"/>
    <mergeCell ref="D10:E10"/>
    <mergeCell ref="L10:M10"/>
    <mergeCell ref="BH9:BI9"/>
    <mergeCell ref="AN9:AO9"/>
    <mergeCell ref="AH9:AI9"/>
    <mergeCell ref="AT9:AU9"/>
    <mergeCell ref="AX9:AY9"/>
    <mergeCell ref="N9:O9"/>
    <mergeCell ref="R9:S9"/>
    <mergeCell ref="P9:Q9"/>
    <mergeCell ref="T9:U9"/>
    <mergeCell ref="V9:W9"/>
    <mergeCell ref="B9:C9"/>
    <mergeCell ref="J9:K9"/>
    <mergeCell ref="F9:G9"/>
    <mergeCell ref="H9:I9"/>
    <mergeCell ref="D9:E9"/>
    <mergeCell ref="L9:M9"/>
    <mergeCell ref="AF10:AG10"/>
    <mergeCell ref="AB10:AC10"/>
    <mergeCell ref="BH10:BI10"/>
    <mergeCell ref="AN10:AO10"/>
    <mergeCell ref="AH10:AI10"/>
    <mergeCell ref="AT10:AU10"/>
    <mergeCell ref="AX10:AY10"/>
    <mergeCell ref="BP10:BQ10"/>
    <mergeCell ref="BJ10:BK10"/>
    <mergeCell ref="BL10:BM10"/>
    <mergeCell ref="BN10:BO10"/>
    <mergeCell ref="BF10:BG10"/>
    <mergeCell ref="X10:Y10"/>
    <mergeCell ref="AZ10:BA10"/>
    <mergeCell ref="AJ10:AK10"/>
    <mergeCell ref="AP10:AQ10"/>
    <mergeCell ref="BB10:BC10"/>
    <mergeCell ref="BD10:BE10"/>
    <mergeCell ref="N10:O10"/>
    <mergeCell ref="R10:S10"/>
    <mergeCell ref="P10:Q10"/>
    <mergeCell ref="AD10:AE10"/>
    <mergeCell ref="T10:U10"/>
    <mergeCell ref="V10:W10"/>
    <mergeCell ref="Z10:AA10"/>
    <mergeCell ref="AL10:AM10"/>
    <mergeCell ref="AR10:AS10"/>
    <mergeCell ref="AV10:AW10"/>
    <mergeCell ref="BP11:BQ11"/>
    <mergeCell ref="BJ11:BK11"/>
    <mergeCell ref="BL11:BM11"/>
    <mergeCell ref="BN11:BO11"/>
    <mergeCell ref="AF11:AG11"/>
    <mergeCell ref="AB11:AC11"/>
    <mergeCell ref="X11:Y11"/>
    <mergeCell ref="AZ11:BA11"/>
    <mergeCell ref="AJ11:AK11"/>
    <mergeCell ref="AP11:AQ11"/>
    <mergeCell ref="BB11:BC11"/>
    <mergeCell ref="BD11:BE11"/>
    <mergeCell ref="AD11:AE11"/>
    <mergeCell ref="Z11:AA11"/>
    <mergeCell ref="AL11:AM11"/>
    <mergeCell ref="AR11:AS11"/>
    <mergeCell ref="AV11:AW11"/>
    <mergeCell ref="BF11:BG11"/>
    <mergeCell ref="B12:C12"/>
    <mergeCell ref="J12:K12"/>
    <mergeCell ref="F12:G12"/>
    <mergeCell ref="H12:I12"/>
    <mergeCell ref="D12:E12"/>
    <mergeCell ref="L12:M12"/>
    <mergeCell ref="BH11:BI11"/>
    <mergeCell ref="AN11:AO11"/>
    <mergeCell ref="AH11:AI11"/>
    <mergeCell ref="AT11:AU11"/>
    <mergeCell ref="AX11:AY11"/>
    <mergeCell ref="N11:O11"/>
    <mergeCell ref="R11:S11"/>
    <mergeCell ref="P11:Q11"/>
    <mergeCell ref="T11:U11"/>
    <mergeCell ref="V11:W11"/>
    <mergeCell ref="B11:C11"/>
    <mergeCell ref="J11:K11"/>
    <mergeCell ref="F11:G11"/>
    <mergeCell ref="H11:I11"/>
    <mergeCell ref="D11:E11"/>
    <mergeCell ref="L11:M11"/>
    <mergeCell ref="AF12:AG12"/>
    <mergeCell ref="AB12:AC12"/>
    <mergeCell ref="BH12:BI12"/>
    <mergeCell ref="AN12:AO12"/>
    <mergeCell ref="AH12:AI12"/>
    <mergeCell ref="AT12:AU12"/>
    <mergeCell ref="AX12:AY12"/>
    <mergeCell ref="BP12:BQ12"/>
    <mergeCell ref="BJ12:BK12"/>
    <mergeCell ref="BL12:BM12"/>
    <mergeCell ref="BN12:BO12"/>
    <mergeCell ref="BF12:BG12"/>
    <mergeCell ref="X12:Y12"/>
    <mergeCell ref="AZ12:BA12"/>
    <mergeCell ref="AJ12:AK12"/>
    <mergeCell ref="AP12:AQ12"/>
    <mergeCell ref="BB12:BC12"/>
    <mergeCell ref="BD12:BE12"/>
    <mergeCell ref="N12:O12"/>
    <mergeCell ref="R12:S12"/>
    <mergeCell ref="P12:Q12"/>
    <mergeCell ref="AD12:AE12"/>
    <mergeCell ref="T12:U12"/>
    <mergeCell ref="V12:W12"/>
    <mergeCell ref="Z12:AA12"/>
    <mergeCell ref="AL12:AM12"/>
    <mergeCell ref="AR12:AS12"/>
    <mergeCell ref="AV12:AW12"/>
    <mergeCell ref="BP13:BQ13"/>
    <mergeCell ref="BJ13:BK13"/>
    <mergeCell ref="BL13:BM13"/>
    <mergeCell ref="BN13:BO13"/>
    <mergeCell ref="AF13:AG13"/>
    <mergeCell ref="AB13:AC13"/>
    <mergeCell ref="X13:Y13"/>
    <mergeCell ref="AZ13:BA13"/>
    <mergeCell ref="AJ13:AK13"/>
    <mergeCell ref="AP13:AQ13"/>
    <mergeCell ref="BB13:BC13"/>
    <mergeCell ref="BD13:BE13"/>
    <mergeCell ref="AD13:AE13"/>
    <mergeCell ref="Z13:AA13"/>
    <mergeCell ref="AL13:AM13"/>
    <mergeCell ref="AR13:AS13"/>
    <mergeCell ref="AV13:AW13"/>
    <mergeCell ref="BF13:BG13"/>
    <mergeCell ref="B14:C14"/>
    <mergeCell ref="J14:K14"/>
    <mergeCell ref="F14:G14"/>
    <mergeCell ref="H14:I14"/>
    <mergeCell ref="D14:E14"/>
    <mergeCell ref="L14:M14"/>
    <mergeCell ref="BH13:BI13"/>
    <mergeCell ref="AN13:AO13"/>
    <mergeCell ref="AH13:AI13"/>
    <mergeCell ref="AT13:AU13"/>
    <mergeCell ref="AX13:AY13"/>
    <mergeCell ref="N13:O13"/>
    <mergeCell ref="R13:S13"/>
    <mergeCell ref="P13:Q13"/>
    <mergeCell ref="T13:U13"/>
    <mergeCell ref="V13:W13"/>
    <mergeCell ref="B13:C13"/>
    <mergeCell ref="J13:K13"/>
    <mergeCell ref="F13:G13"/>
    <mergeCell ref="H13:I13"/>
    <mergeCell ref="D13:E13"/>
    <mergeCell ref="L13:M13"/>
    <mergeCell ref="AF14:AG14"/>
    <mergeCell ref="AB14:AC14"/>
    <mergeCell ref="BH14:BI14"/>
    <mergeCell ref="AN14:AO14"/>
    <mergeCell ref="AH14:AI14"/>
    <mergeCell ref="AT14:AU14"/>
    <mergeCell ref="AX14:AY14"/>
    <mergeCell ref="BP14:BQ14"/>
    <mergeCell ref="BJ14:BK14"/>
    <mergeCell ref="BL14:BM14"/>
    <mergeCell ref="BN14:BO14"/>
    <mergeCell ref="BF14:BG14"/>
    <mergeCell ref="X14:Y14"/>
    <mergeCell ref="AZ14:BA14"/>
    <mergeCell ref="AJ14:AK14"/>
    <mergeCell ref="AP14:AQ14"/>
    <mergeCell ref="BB14:BC14"/>
    <mergeCell ref="BD14:BE14"/>
    <mergeCell ref="N14:O14"/>
    <mergeCell ref="R14:S14"/>
    <mergeCell ref="P14:Q14"/>
    <mergeCell ref="AD14:AE14"/>
    <mergeCell ref="T14:U14"/>
    <mergeCell ref="V14:W14"/>
    <mergeCell ref="Z14:AA14"/>
    <mergeCell ref="AL14:AM14"/>
    <mergeCell ref="AR14:AS14"/>
    <mergeCell ref="AV14:AW14"/>
    <mergeCell ref="BJ40:BK40"/>
    <mergeCell ref="BL40:BM40"/>
    <mergeCell ref="BN40:BO40"/>
    <mergeCell ref="AF40:AG40"/>
    <mergeCell ref="AB40:AC40"/>
    <mergeCell ref="X40:Y40"/>
    <mergeCell ref="AZ40:BA40"/>
    <mergeCell ref="AJ40:AK40"/>
    <mergeCell ref="AP40:AQ40"/>
    <mergeCell ref="BB40:BC40"/>
    <mergeCell ref="BD40:BE40"/>
    <mergeCell ref="AD40:AE40"/>
    <mergeCell ref="Z40:AA40"/>
    <mergeCell ref="AL40:AM40"/>
    <mergeCell ref="AR40:AS40"/>
    <mergeCell ref="AV40:AW40"/>
    <mergeCell ref="BF40:BG40"/>
    <mergeCell ref="A41:A42"/>
    <mergeCell ref="B41:C41"/>
    <mergeCell ref="J41:K41"/>
    <mergeCell ref="F41:G41"/>
    <mergeCell ref="H41:I41"/>
    <mergeCell ref="D41:E41"/>
    <mergeCell ref="BH40:BI40"/>
    <mergeCell ref="AN40:AO40"/>
    <mergeCell ref="AH40:AI40"/>
    <mergeCell ref="AT40:AU40"/>
    <mergeCell ref="AX40:AY40"/>
    <mergeCell ref="N40:O40"/>
    <mergeCell ref="R40:S40"/>
    <mergeCell ref="P40:Q40"/>
    <mergeCell ref="T40:U40"/>
    <mergeCell ref="V40:W40"/>
    <mergeCell ref="B40:C40"/>
    <mergeCell ref="J40:K40"/>
    <mergeCell ref="F40:G40"/>
    <mergeCell ref="H40:I40"/>
    <mergeCell ref="D40:E40"/>
    <mergeCell ref="L40:M40"/>
    <mergeCell ref="AT41:AU41"/>
    <mergeCell ref="AX41:AY41"/>
    <mergeCell ref="L41:M41"/>
    <mergeCell ref="T41:U41"/>
    <mergeCell ref="V41:W41"/>
    <mergeCell ref="Z41:AA41"/>
    <mergeCell ref="AL41:AM41"/>
    <mergeCell ref="AR41:AS41"/>
    <mergeCell ref="BN41:BO41"/>
    <mergeCell ref="BH41:BI41"/>
    <mergeCell ref="AN41:AO41"/>
    <mergeCell ref="AV41:AW41"/>
    <mergeCell ref="BB41:BC41"/>
    <mergeCell ref="BD41:BE41"/>
    <mergeCell ref="N41:O41"/>
    <mergeCell ref="R41:S41"/>
    <mergeCell ref="P41:Q41"/>
    <mergeCell ref="AV45:AW45"/>
    <mergeCell ref="BB45:BC45"/>
    <mergeCell ref="BD45:BE45"/>
    <mergeCell ref="N45:O45"/>
    <mergeCell ref="AH41:AI41"/>
    <mergeCell ref="AP41:AQ41"/>
    <mergeCell ref="BJ41:BK41"/>
    <mergeCell ref="BL41:BM41"/>
    <mergeCell ref="AD41:AE41"/>
    <mergeCell ref="AF41:AG41"/>
    <mergeCell ref="AB41:AC41"/>
    <mergeCell ref="X41:Y41"/>
    <mergeCell ref="AZ41:BA41"/>
    <mergeCell ref="AJ41:AK41"/>
    <mergeCell ref="Z45:AA45"/>
    <mergeCell ref="AH45:AI45"/>
    <mergeCell ref="AZ45:BA45"/>
    <mergeCell ref="AJ45:AK45"/>
    <mergeCell ref="AP45:AQ45"/>
    <mergeCell ref="AT45:AU45"/>
    <mergeCell ref="B46:C46"/>
    <mergeCell ref="J46:K46"/>
    <mergeCell ref="F46:G46"/>
    <mergeCell ref="H46:I46"/>
    <mergeCell ref="D46:E46"/>
    <mergeCell ref="L46:M46"/>
    <mergeCell ref="T46:U46"/>
    <mergeCell ref="BJ45:BK45"/>
    <mergeCell ref="BL45:BM45"/>
    <mergeCell ref="R45:S45"/>
    <mergeCell ref="P45:Q45"/>
    <mergeCell ref="AD45:AE45"/>
    <mergeCell ref="AF45:AG45"/>
    <mergeCell ref="AB45:AC45"/>
    <mergeCell ref="X45:Y45"/>
    <mergeCell ref="AL45:AM45"/>
    <mergeCell ref="AR45:AS45"/>
    <mergeCell ref="Z46:AA46"/>
    <mergeCell ref="AL46:AM46"/>
    <mergeCell ref="AR46:AS46"/>
    <mergeCell ref="AV46:AW46"/>
    <mergeCell ref="BB46:BC46"/>
    <mergeCell ref="B45:C45"/>
    <mergeCell ref="J45:K45"/>
    <mergeCell ref="F45:G45"/>
    <mergeCell ref="BD46:BE46"/>
    <mergeCell ref="N46:O46"/>
    <mergeCell ref="H45:I45"/>
    <mergeCell ref="D45:E45"/>
    <mergeCell ref="L45:M45"/>
    <mergeCell ref="T45:U45"/>
    <mergeCell ref="V45:W45"/>
    <mergeCell ref="AX45:AY45"/>
    <mergeCell ref="BP45:BQ45"/>
    <mergeCell ref="AN46:AO46"/>
    <mergeCell ref="AH46:AI46"/>
    <mergeCell ref="AX46:AY46"/>
    <mergeCell ref="BP46:BQ46"/>
    <mergeCell ref="BJ46:BK46"/>
    <mergeCell ref="BL46:BM46"/>
    <mergeCell ref="BN46:BO46"/>
    <mergeCell ref="BH46:BI46"/>
    <mergeCell ref="AB46:AC46"/>
    <mergeCell ref="X46:Y46"/>
    <mergeCell ref="AZ46:BA46"/>
    <mergeCell ref="AJ46:AK46"/>
    <mergeCell ref="AP46:AQ46"/>
    <mergeCell ref="AT46:AU46"/>
    <mergeCell ref="R46:S46"/>
    <mergeCell ref="BN45:BO45"/>
    <mergeCell ref="BH45:BI45"/>
    <mergeCell ref="AN45:AO45"/>
    <mergeCell ref="P46:Q46"/>
    <mergeCell ref="AD46:AE46"/>
    <mergeCell ref="AF46:AG46"/>
    <mergeCell ref="V46:W46"/>
    <mergeCell ref="N47:O47"/>
    <mergeCell ref="R47:S47"/>
    <mergeCell ref="P47:Q47"/>
    <mergeCell ref="L47:M47"/>
    <mergeCell ref="T47:U47"/>
    <mergeCell ref="V47:W47"/>
    <mergeCell ref="Z47:AA47"/>
    <mergeCell ref="AL47:AM47"/>
    <mergeCell ref="AR47:AS47"/>
    <mergeCell ref="AD47:AE47"/>
    <mergeCell ref="AF47:AG47"/>
    <mergeCell ref="AB47:AC47"/>
    <mergeCell ref="X47:Y47"/>
    <mergeCell ref="B47:C47"/>
    <mergeCell ref="J47:K47"/>
    <mergeCell ref="F47:G47"/>
    <mergeCell ref="H47:I47"/>
    <mergeCell ref="D47:E47"/>
    <mergeCell ref="AF48:AG48"/>
    <mergeCell ref="AB48:AC48"/>
    <mergeCell ref="X48:Y48"/>
    <mergeCell ref="AL48:AM48"/>
    <mergeCell ref="AR48:AS48"/>
    <mergeCell ref="AV48:AW48"/>
    <mergeCell ref="BB48:BC48"/>
    <mergeCell ref="BD48:BE48"/>
    <mergeCell ref="AZ47:BA47"/>
    <mergeCell ref="AJ47:AK47"/>
    <mergeCell ref="AV47:AW47"/>
    <mergeCell ref="BB47:BC47"/>
    <mergeCell ref="BD47:BE47"/>
    <mergeCell ref="D48:E48"/>
    <mergeCell ref="L48:M48"/>
    <mergeCell ref="T48:U48"/>
    <mergeCell ref="V48:W48"/>
    <mergeCell ref="R48:S48"/>
    <mergeCell ref="P48:Q48"/>
    <mergeCell ref="AD48:AE48"/>
    <mergeCell ref="BN47:BO47"/>
    <mergeCell ref="BH47:BI47"/>
    <mergeCell ref="AN47:AO47"/>
    <mergeCell ref="AH47:AI47"/>
    <mergeCell ref="AP47:AQ47"/>
    <mergeCell ref="AT47:AU47"/>
    <mergeCell ref="AX47:AY47"/>
    <mergeCell ref="BB49:BC49"/>
    <mergeCell ref="B49:C49"/>
    <mergeCell ref="J49:K49"/>
    <mergeCell ref="F49:G49"/>
    <mergeCell ref="H49:I49"/>
    <mergeCell ref="D49:E49"/>
    <mergeCell ref="L49:M49"/>
    <mergeCell ref="T49:U49"/>
    <mergeCell ref="Z48:AA48"/>
    <mergeCell ref="BJ48:BK48"/>
    <mergeCell ref="BL48:BM48"/>
    <mergeCell ref="BN48:BO48"/>
    <mergeCell ref="BH48:BI48"/>
    <mergeCell ref="AN48:AO48"/>
    <mergeCell ref="AH48:AI48"/>
    <mergeCell ref="AZ48:BA48"/>
    <mergeCell ref="AJ48:AK48"/>
    <mergeCell ref="AP48:AQ48"/>
    <mergeCell ref="AT48:AU48"/>
    <mergeCell ref="AX48:AY48"/>
    <mergeCell ref="N48:O48"/>
    <mergeCell ref="B48:C48"/>
    <mergeCell ref="J48:K48"/>
    <mergeCell ref="F48:G48"/>
    <mergeCell ref="H48:I48"/>
    <mergeCell ref="AZ50:BA50"/>
    <mergeCell ref="AJ50:AK50"/>
    <mergeCell ref="B50:C50"/>
    <mergeCell ref="J50:K50"/>
    <mergeCell ref="F50:G50"/>
    <mergeCell ref="H50:I50"/>
    <mergeCell ref="D50:E50"/>
    <mergeCell ref="AN49:AO49"/>
    <mergeCell ref="AH49:AI49"/>
    <mergeCell ref="AX49:AY49"/>
    <mergeCell ref="BP49:BQ49"/>
    <mergeCell ref="BJ49:BK49"/>
    <mergeCell ref="BL49:BM49"/>
    <mergeCell ref="BN49:BO49"/>
    <mergeCell ref="BH49:BI49"/>
    <mergeCell ref="AB49:AC49"/>
    <mergeCell ref="X49:Y49"/>
    <mergeCell ref="AZ49:BA49"/>
    <mergeCell ref="AJ49:AK49"/>
    <mergeCell ref="AP49:AQ49"/>
    <mergeCell ref="AT49:AU49"/>
    <mergeCell ref="BD49:BE49"/>
    <mergeCell ref="N49:O49"/>
    <mergeCell ref="R49:S49"/>
    <mergeCell ref="P49:Q49"/>
    <mergeCell ref="AD49:AE49"/>
    <mergeCell ref="AF49:AG49"/>
    <mergeCell ref="V49:W49"/>
    <mergeCell ref="Z49:AA49"/>
    <mergeCell ref="AL49:AM49"/>
    <mergeCell ref="AR49:AS49"/>
    <mergeCell ref="AV49:AW49"/>
    <mergeCell ref="L50:M50"/>
    <mergeCell ref="T50:U50"/>
    <mergeCell ref="V50:W50"/>
    <mergeCell ref="Z50:AA50"/>
    <mergeCell ref="AL50:AM50"/>
    <mergeCell ref="AR50:AS50"/>
    <mergeCell ref="BN51:BO51"/>
    <mergeCell ref="BH51:BI51"/>
    <mergeCell ref="AN51:AO51"/>
    <mergeCell ref="BN50:BO50"/>
    <mergeCell ref="BH50:BI50"/>
    <mergeCell ref="AN50:AO50"/>
    <mergeCell ref="AV50:AW50"/>
    <mergeCell ref="BB50:BC50"/>
    <mergeCell ref="BD50:BE50"/>
    <mergeCell ref="N50:O50"/>
    <mergeCell ref="R50:S50"/>
    <mergeCell ref="P50:Q50"/>
    <mergeCell ref="AV51:AW51"/>
    <mergeCell ref="BB51:BC51"/>
    <mergeCell ref="BD51:BE51"/>
    <mergeCell ref="N51:O51"/>
    <mergeCell ref="AH50:AI50"/>
    <mergeCell ref="AP50:AQ50"/>
    <mergeCell ref="AT50:AU50"/>
    <mergeCell ref="AX50:AY50"/>
    <mergeCell ref="BJ50:BK50"/>
    <mergeCell ref="BL50:BM50"/>
    <mergeCell ref="AD50:AE50"/>
    <mergeCell ref="AF50:AG50"/>
    <mergeCell ref="AB50:AC50"/>
    <mergeCell ref="X50:Y50"/>
    <mergeCell ref="B52:C52"/>
    <mergeCell ref="J52:K52"/>
    <mergeCell ref="F52:G52"/>
    <mergeCell ref="H52:I52"/>
    <mergeCell ref="D52:E52"/>
    <mergeCell ref="L52:M52"/>
    <mergeCell ref="T52:U52"/>
    <mergeCell ref="BJ51:BK51"/>
    <mergeCell ref="BL51:BM51"/>
    <mergeCell ref="R51:S51"/>
    <mergeCell ref="P51:Q51"/>
    <mergeCell ref="AD51:AE51"/>
    <mergeCell ref="AF51:AG51"/>
    <mergeCell ref="AB51:AC51"/>
    <mergeCell ref="X51:Y51"/>
    <mergeCell ref="AL51:AM51"/>
    <mergeCell ref="AR51:AS51"/>
    <mergeCell ref="Z52:AA52"/>
    <mergeCell ref="AL52:AM52"/>
    <mergeCell ref="AR52:AS52"/>
    <mergeCell ref="AV52:AW52"/>
    <mergeCell ref="BB52:BC52"/>
    <mergeCell ref="B51:C51"/>
    <mergeCell ref="J51:K51"/>
    <mergeCell ref="F51:G51"/>
    <mergeCell ref="BD52:BE52"/>
    <mergeCell ref="N52:O52"/>
    <mergeCell ref="H51:I51"/>
    <mergeCell ref="D51:E51"/>
    <mergeCell ref="L51:M51"/>
    <mergeCell ref="T51:U51"/>
    <mergeCell ref="V51:W51"/>
    <mergeCell ref="Z51:AA51"/>
    <mergeCell ref="AH51:AI51"/>
    <mergeCell ref="AZ51:BA51"/>
    <mergeCell ref="AJ51:AK51"/>
    <mergeCell ref="AP51:AQ51"/>
    <mergeCell ref="AT51:AU51"/>
    <mergeCell ref="AX51:AY51"/>
    <mergeCell ref="BP51:BQ51"/>
    <mergeCell ref="AN52:AO52"/>
    <mergeCell ref="AH52:AI52"/>
    <mergeCell ref="AX52:AY52"/>
    <mergeCell ref="BP52:BQ52"/>
    <mergeCell ref="BJ52:BK52"/>
    <mergeCell ref="BL52:BM52"/>
    <mergeCell ref="BN52:BO52"/>
    <mergeCell ref="BH52:BI52"/>
    <mergeCell ref="AB52:AC52"/>
    <mergeCell ref="X52:Y52"/>
    <mergeCell ref="AZ52:BA52"/>
    <mergeCell ref="AJ52:AK52"/>
    <mergeCell ref="AP52:AQ52"/>
    <mergeCell ref="AT52:AU52"/>
    <mergeCell ref="R52:S52"/>
    <mergeCell ref="P52:Q52"/>
    <mergeCell ref="AD52:AE52"/>
    <mergeCell ref="AF52:AG52"/>
    <mergeCell ref="V52:W52"/>
    <mergeCell ref="N53:O53"/>
    <mergeCell ref="R53:S53"/>
    <mergeCell ref="P53:Q53"/>
    <mergeCell ref="L53:M53"/>
    <mergeCell ref="T53:U53"/>
    <mergeCell ref="V53:W53"/>
    <mergeCell ref="Z53:AA53"/>
    <mergeCell ref="AL53:AM53"/>
    <mergeCell ref="AR53:AS53"/>
    <mergeCell ref="AD53:AE53"/>
    <mergeCell ref="AF53:AG53"/>
    <mergeCell ref="AB53:AC53"/>
    <mergeCell ref="X53:Y53"/>
    <mergeCell ref="B53:C53"/>
    <mergeCell ref="J53:K53"/>
    <mergeCell ref="F53:G53"/>
    <mergeCell ref="H53:I53"/>
    <mergeCell ref="D53:E53"/>
    <mergeCell ref="AF54:AG54"/>
    <mergeCell ref="AB54:AC54"/>
    <mergeCell ref="X54:Y54"/>
    <mergeCell ref="AL54:AM54"/>
    <mergeCell ref="AR54:AS54"/>
    <mergeCell ref="AV54:AW54"/>
    <mergeCell ref="BB54:BC54"/>
    <mergeCell ref="BD54:BE54"/>
    <mergeCell ref="T54:U54"/>
    <mergeCell ref="BN54:BO54"/>
    <mergeCell ref="BH54:BI54"/>
    <mergeCell ref="AN54:AO54"/>
    <mergeCell ref="AH54:AI54"/>
    <mergeCell ref="AZ54:BA54"/>
    <mergeCell ref="AJ54:AK54"/>
    <mergeCell ref="AZ53:BA53"/>
    <mergeCell ref="AJ53:AK53"/>
    <mergeCell ref="AV53:AW53"/>
    <mergeCell ref="BB53:BC53"/>
    <mergeCell ref="BD53:BE53"/>
    <mergeCell ref="BN53:BO53"/>
    <mergeCell ref="BH53:BI53"/>
    <mergeCell ref="AN53:AO53"/>
    <mergeCell ref="AH53:AI53"/>
    <mergeCell ref="AP53:AQ53"/>
    <mergeCell ref="AT53:AU53"/>
    <mergeCell ref="AX53:AY53"/>
    <mergeCell ref="BJ54:BK54"/>
    <mergeCell ref="BL54:BM54"/>
    <mergeCell ref="AX54:AY54"/>
    <mergeCell ref="BF54:BG54"/>
    <mergeCell ref="AF55:AG55"/>
    <mergeCell ref="V55:W55"/>
    <mergeCell ref="Z55:AA55"/>
    <mergeCell ref="AL55:AM55"/>
    <mergeCell ref="AR55:AS55"/>
    <mergeCell ref="AV55:AW55"/>
    <mergeCell ref="BB55:BC55"/>
    <mergeCell ref="AN55:AO55"/>
    <mergeCell ref="AH55:AI55"/>
    <mergeCell ref="AX55:AY55"/>
    <mergeCell ref="N54:O54"/>
    <mergeCell ref="B54:C54"/>
    <mergeCell ref="J54:K54"/>
    <mergeCell ref="F54:G54"/>
    <mergeCell ref="H54:I54"/>
    <mergeCell ref="D54:E54"/>
    <mergeCell ref="L54:M54"/>
    <mergeCell ref="AP54:AQ54"/>
    <mergeCell ref="AT54:AU54"/>
    <mergeCell ref="V54:W54"/>
    <mergeCell ref="Z54:AA54"/>
    <mergeCell ref="B55:C55"/>
    <mergeCell ref="J55:K55"/>
    <mergeCell ref="F55:G55"/>
    <mergeCell ref="H55:I55"/>
    <mergeCell ref="D55:E55"/>
    <mergeCell ref="L55:M55"/>
    <mergeCell ref="T55:U55"/>
    <mergeCell ref="AL56:AM56"/>
    <mergeCell ref="AR56:AS56"/>
    <mergeCell ref="BP55:BQ55"/>
    <mergeCell ref="BJ55:BK55"/>
    <mergeCell ref="BL55:BM55"/>
    <mergeCell ref="BN55:BO55"/>
    <mergeCell ref="BH55:BI55"/>
    <mergeCell ref="AB55:AC55"/>
    <mergeCell ref="BP56:BQ56"/>
    <mergeCell ref="BJ56:BK56"/>
    <mergeCell ref="BL56:BM56"/>
    <mergeCell ref="AD56:AE56"/>
    <mergeCell ref="AF56:AG56"/>
    <mergeCell ref="AB56:AC56"/>
    <mergeCell ref="AZ55:BA55"/>
    <mergeCell ref="AJ55:AK55"/>
    <mergeCell ref="AP55:AQ55"/>
    <mergeCell ref="AT55:AU55"/>
    <mergeCell ref="BD55:BE55"/>
    <mergeCell ref="A111:A112"/>
    <mergeCell ref="B111:B112"/>
    <mergeCell ref="C111:C112"/>
    <mergeCell ref="B115:C115"/>
    <mergeCell ref="B116:C116"/>
    <mergeCell ref="B75:C75"/>
    <mergeCell ref="B76:C76"/>
    <mergeCell ref="B77:C77"/>
    <mergeCell ref="B78:C78"/>
    <mergeCell ref="B79:C79"/>
    <mergeCell ref="B80:C80"/>
    <mergeCell ref="A70:C70"/>
    <mergeCell ref="B71:C71"/>
    <mergeCell ref="B72:C72"/>
    <mergeCell ref="B73:C73"/>
    <mergeCell ref="B74:C74"/>
    <mergeCell ref="X55:Y55"/>
    <mergeCell ref="H56:I56"/>
    <mergeCell ref="D56:E56"/>
    <mergeCell ref="X56:Y56"/>
    <mergeCell ref="BN56:BO56"/>
    <mergeCell ref="BH56:BI56"/>
    <mergeCell ref="AN56:AO56"/>
    <mergeCell ref="AH56:AI56"/>
    <mergeCell ref="AP56:AQ56"/>
    <mergeCell ref="AT56:AU56"/>
    <mergeCell ref="AX56:AY56"/>
    <mergeCell ref="N56:O56"/>
    <mergeCell ref="R56:S56"/>
    <mergeCell ref="P56:Q56"/>
    <mergeCell ref="L56:M56"/>
    <mergeCell ref="T56:U56"/>
    <mergeCell ref="V56:W56"/>
    <mergeCell ref="B56:C56"/>
    <mergeCell ref="J56:K56"/>
    <mergeCell ref="F56:G56"/>
    <mergeCell ref="BR1:BS1"/>
    <mergeCell ref="BR13:BS13"/>
    <mergeCell ref="BR47:BS47"/>
    <mergeCell ref="N55:O55"/>
    <mergeCell ref="R55:S55"/>
    <mergeCell ref="P55:Q55"/>
    <mergeCell ref="AD55:AE55"/>
    <mergeCell ref="R54:S54"/>
    <mergeCell ref="P54:Q54"/>
    <mergeCell ref="AD54:AE54"/>
    <mergeCell ref="AZ56:BA56"/>
    <mergeCell ref="AJ56:AK56"/>
    <mergeCell ref="AV56:AW56"/>
    <mergeCell ref="BB56:BC56"/>
    <mergeCell ref="BD56:BE56"/>
    <mergeCell ref="Z56:AA56"/>
    <mergeCell ref="BT1:BU1"/>
    <mergeCell ref="BV1:BW1"/>
    <mergeCell ref="BR2:BS2"/>
    <mergeCell ref="BT2:BU2"/>
    <mergeCell ref="BV2:BW2"/>
    <mergeCell ref="BR3:BS3"/>
    <mergeCell ref="BT3:BU3"/>
    <mergeCell ref="BV3:BW3"/>
    <mergeCell ref="BF55:BG55"/>
    <mergeCell ref="BF56:BG56"/>
    <mergeCell ref="BF45:BG45"/>
    <mergeCell ref="BF46:BG46"/>
    <mergeCell ref="BF47:BG47"/>
    <mergeCell ref="BF48:BG48"/>
    <mergeCell ref="BF49:BG49"/>
    <mergeCell ref="BF50:BG50"/>
    <mergeCell ref="BF51:BG51"/>
    <mergeCell ref="BF52:BG52"/>
    <mergeCell ref="BF53:BG53"/>
    <mergeCell ref="BP53:BQ53"/>
    <mergeCell ref="BJ53:BK53"/>
    <mergeCell ref="BL53:BM53"/>
    <mergeCell ref="BP54:BQ54"/>
    <mergeCell ref="BP50:BQ50"/>
    <mergeCell ref="BP47:BQ47"/>
    <mergeCell ref="BJ47:BK47"/>
    <mergeCell ref="BL47:BM47"/>
    <mergeCell ref="BP48:BQ48"/>
    <mergeCell ref="BP41:BQ41"/>
    <mergeCell ref="BF41:BG41"/>
    <mergeCell ref="BP40:BQ40"/>
    <mergeCell ref="BR7:BS7"/>
    <mergeCell ref="BT7:BU7"/>
    <mergeCell ref="BV7:BW7"/>
    <mergeCell ref="BR8:BS8"/>
    <mergeCell ref="BT8:BU8"/>
    <mergeCell ref="BV8:BW8"/>
    <mergeCell ref="BR9:BS9"/>
    <mergeCell ref="BT9:BU9"/>
    <mergeCell ref="BV9:BW9"/>
    <mergeCell ref="BR4:BS4"/>
    <mergeCell ref="BT4:BU4"/>
    <mergeCell ref="BV4:BW4"/>
    <mergeCell ref="BR5:BS5"/>
    <mergeCell ref="BT5:BU5"/>
    <mergeCell ref="BV5:BW5"/>
    <mergeCell ref="BR6:BS6"/>
    <mergeCell ref="BT6:BU6"/>
    <mergeCell ref="BV6:BW6"/>
    <mergeCell ref="BT13:BU13"/>
    <mergeCell ref="BV13:BW13"/>
    <mergeCell ref="BR14:BS14"/>
    <mergeCell ref="BT14:BU14"/>
    <mergeCell ref="BV14:BW14"/>
    <mergeCell ref="BR40:BS40"/>
    <mergeCell ref="BT40:BU40"/>
    <mergeCell ref="BV40:BW40"/>
    <mergeCell ref="BR10:BS10"/>
    <mergeCell ref="BT10:BU10"/>
    <mergeCell ref="BV10:BW10"/>
    <mergeCell ref="BR11:BS11"/>
    <mergeCell ref="BT11:BU11"/>
    <mergeCell ref="BV11:BW11"/>
    <mergeCell ref="BR12:BS12"/>
    <mergeCell ref="BT12:BU12"/>
    <mergeCell ref="BV12:BW12"/>
    <mergeCell ref="BT47:BU47"/>
    <mergeCell ref="BV47:BW47"/>
    <mergeCell ref="BR48:BS48"/>
    <mergeCell ref="BT48:BU48"/>
    <mergeCell ref="BV48:BW48"/>
    <mergeCell ref="BR49:BS49"/>
    <mergeCell ref="BT49:BU49"/>
    <mergeCell ref="BV49:BW49"/>
    <mergeCell ref="BR41:BS41"/>
    <mergeCell ref="BT41:BU41"/>
    <mergeCell ref="BV41:BW41"/>
    <mergeCell ref="BR45:BS45"/>
    <mergeCell ref="BT45:BU45"/>
    <mergeCell ref="BV45:BW45"/>
    <mergeCell ref="BR46:BS46"/>
    <mergeCell ref="BT46:BU46"/>
    <mergeCell ref="BV46:BW46"/>
    <mergeCell ref="BT53:BU53"/>
    <mergeCell ref="BV53:BW53"/>
    <mergeCell ref="BR54:BS54"/>
    <mergeCell ref="BT54:BU54"/>
    <mergeCell ref="BV54:BW54"/>
    <mergeCell ref="BR55:BS55"/>
    <mergeCell ref="BT55:BU55"/>
    <mergeCell ref="BV55:BW55"/>
    <mergeCell ref="BR50:BS50"/>
    <mergeCell ref="BT50:BU50"/>
    <mergeCell ref="BV50:BW50"/>
    <mergeCell ref="BR51:BS51"/>
    <mergeCell ref="BT51:BU51"/>
    <mergeCell ref="BV51:BW51"/>
    <mergeCell ref="BR52:BS52"/>
    <mergeCell ref="BT52:BU52"/>
    <mergeCell ref="BV52:BW52"/>
    <mergeCell ref="BX50:BY50"/>
    <mergeCell ref="BX51:BY51"/>
    <mergeCell ref="BX52:BY52"/>
    <mergeCell ref="BX53:BY53"/>
    <mergeCell ref="BX54:BY54"/>
    <mergeCell ref="BX55:BY55"/>
    <mergeCell ref="BX56:BY56"/>
    <mergeCell ref="BR56:BS56"/>
    <mergeCell ref="BT56:BU56"/>
    <mergeCell ref="BV56:BW56"/>
    <mergeCell ref="BX1:BY1"/>
    <mergeCell ref="BX2:BY2"/>
    <mergeCell ref="BX3:BY3"/>
    <mergeCell ref="BX4:BY4"/>
    <mergeCell ref="BX5:BY5"/>
    <mergeCell ref="BX6:BY6"/>
    <mergeCell ref="BX7:BY7"/>
    <mergeCell ref="BX8:BY8"/>
    <mergeCell ref="BX9:BY9"/>
    <mergeCell ref="BX10:BY10"/>
    <mergeCell ref="BX11:BY11"/>
    <mergeCell ref="BX12:BY12"/>
    <mergeCell ref="BX13:BY13"/>
    <mergeCell ref="BX14:BY14"/>
    <mergeCell ref="BX40:BY40"/>
    <mergeCell ref="BX41:BY41"/>
    <mergeCell ref="BX45:BY45"/>
    <mergeCell ref="BX46:BY46"/>
    <mergeCell ref="BX47:BY47"/>
    <mergeCell ref="BX48:BY48"/>
    <mergeCell ref="BX49:BY49"/>
    <mergeCell ref="BR53:BS53"/>
  </mergeCells>
  <conditionalFormatting sqref="B2 C43:E44 A43:A44 A6:B6 B45:E47 B42:E42 A40:B40 A14:B14 A48:E48 A41:E41 A5:E5 B4:E4 A57:C68 A130:E1048576 A52:E55 D3:E5 D41:E42 M43:M44 BZ130:CI130 L4:M5 A7:E13 L41:M42 L45:M50 A15:E29 A31:E39 C30:E30 D45:E53 L15:M39 D57:E129 L7:M13 A1:BQ1 A3:BQ3 L52:M55 L57:M1048576">
    <cfRule type="cellIs" dxfId="179" priority="146" operator="equal">
      <formula>0</formula>
    </cfRule>
  </conditionalFormatting>
  <conditionalFormatting sqref="B115:E116">
    <cfRule type="cellIs" dxfId="178" priority="88" operator="equal">
      <formula>0</formula>
    </cfRule>
  </conditionalFormatting>
  <conditionalFormatting sqref="A45:A47">
    <cfRule type="cellIs" dxfId="177" priority="111" operator="equal">
      <formula>0</formula>
    </cfRule>
  </conditionalFormatting>
  <conditionalFormatting sqref="C126:E128">
    <cfRule type="cellIs" dxfId="176" priority="85" operator="equal">
      <formula>0</formula>
    </cfRule>
  </conditionalFormatting>
  <conditionalFormatting sqref="B106 B108">
    <cfRule type="cellIs" dxfId="175" priority="84" operator="equal">
      <formula>0</formula>
    </cfRule>
  </conditionalFormatting>
  <conditionalFormatting sqref="D2 L2 D14 L14">
    <cfRule type="cellIs" dxfId="174" priority="106" operator="equal">
      <formula>0</formula>
    </cfRule>
  </conditionalFormatting>
  <conditionalFormatting sqref="D6 L6">
    <cfRule type="cellIs" dxfId="173" priority="105" operator="equal">
      <formula>0</formula>
    </cfRule>
  </conditionalFormatting>
  <conditionalFormatting sqref="E43">
    <cfRule type="cellIs" dxfId="172" priority="103" operator="equal">
      <formula>0</formula>
    </cfRule>
  </conditionalFormatting>
  <conditionalFormatting sqref="A56:B56">
    <cfRule type="cellIs" dxfId="171" priority="101" operator="equal">
      <formula>0</formula>
    </cfRule>
  </conditionalFormatting>
  <conditionalFormatting sqref="E44">
    <cfRule type="cellIs" dxfId="170" priority="102" operator="equal">
      <formula>0</formula>
    </cfRule>
  </conditionalFormatting>
  <conditionalFormatting sqref="D40 L40">
    <cfRule type="cellIs" dxfId="169" priority="100" operator="equal">
      <formula>0</formula>
    </cfRule>
  </conditionalFormatting>
  <conditionalFormatting sqref="D56 L56">
    <cfRule type="cellIs" dxfId="168" priority="99" operator="equal">
      <formula>0</formula>
    </cfRule>
  </conditionalFormatting>
  <conditionalFormatting sqref="A69:A70">
    <cfRule type="cellIs" dxfId="167" priority="74" operator="equal">
      <formula>0</formula>
    </cfRule>
  </conditionalFormatting>
  <conditionalFormatting sqref="A51:E51 B50:E50">
    <cfRule type="cellIs" dxfId="166" priority="97" operator="equal">
      <formula>0</formula>
    </cfRule>
  </conditionalFormatting>
  <conditionalFormatting sqref="A50">
    <cfRule type="cellIs" dxfId="165" priority="95" operator="equal">
      <formula>0</formula>
    </cfRule>
  </conditionalFormatting>
  <conditionalFormatting sqref="A81">
    <cfRule type="cellIs" dxfId="164" priority="94" operator="equal">
      <formula>0</formula>
    </cfRule>
  </conditionalFormatting>
  <conditionalFormatting sqref="A71">
    <cfRule type="cellIs" dxfId="163" priority="93" operator="equal">
      <formula>0</formula>
    </cfRule>
  </conditionalFormatting>
  <conditionalFormatting sqref="A80">
    <cfRule type="cellIs" dxfId="162" priority="92" operator="equal">
      <formula>0</formula>
    </cfRule>
  </conditionalFormatting>
  <conditionalFormatting sqref="B78:E78">
    <cfRule type="cellIs" dxfId="161" priority="91" operator="equal">
      <formula>0</formula>
    </cfRule>
  </conditionalFormatting>
  <conditionalFormatting sqref="B74:E74">
    <cfRule type="cellIs" dxfId="160" priority="89" operator="equal">
      <formula>0</formula>
    </cfRule>
  </conditionalFormatting>
  <conditionalFormatting sqref="C108:E109">
    <cfRule type="cellIs" dxfId="159" priority="86" operator="equal">
      <formula>0</formula>
    </cfRule>
  </conditionalFormatting>
  <conditionalFormatting sqref="C86:E93">
    <cfRule type="cellIs" dxfId="158" priority="82" operator="equal">
      <formula>0</formula>
    </cfRule>
  </conditionalFormatting>
  <conditionalFormatting sqref="C95:E101">
    <cfRule type="cellIs" dxfId="157" priority="81" operator="equal">
      <formula>0</formula>
    </cfRule>
  </conditionalFormatting>
  <conditionalFormatting sqref="C103:E105">
    <cfRule type="cellIs" dxfId="156" priority="80" operator="equal">
      <formula>0</formula>
    </cfRule>
  </conditionalFormatting>
  <conditionalFormatting sqref="C107:E107">
    <cfRule type="cellIs" dxfId="155" priority="79" operator="equal">
      <formula>0</formula>
    </cfRule>
  </conditionalFormatting>
  <conditionalFormatting sqref="B125">
    <cfRule type="cellIs" dxfId="154" priority="78" operator="equal">
      <formula>0</formula>
    </cfRule>
  </conditionalFormatting>
  <conditionalFormatting sqref="C119:E125">
    <cfRule type="cellIs" dxfId="153" priority="77" operator="equal">
      <formula>0</formula>
    </cfRule>
  </conditionalFormatting>
  <conditionalFormatting sqref="B69:E69">
    <cfRule type="cellIs" dxfId="152" priority="76" operator="equal">
      <formula>0</formula>
    </cfRule>
  </conditionalFormatting>
  <conditionalFormatting sqref="A72">
    <cfRule type="cellIs" dxfId="151" priority="51" operator="equal">
      <formula>0</formula>
    </cfRule>
  </conditionalFormatting>
  <conditionalFormatting sqref="A2">
    <cfRule type="cellIs" dxfId="150" priority="67" operator="equal">
      <formula>0</formula>
    </cfRule>
  </conditionalFormatting>
  <conditionalFormatting sqref="A4">
    <cfRule type="cellIs" dxfId="149" priority="59" operator="equal">
      <formula>0</formula>
    </cfRule>
  </conditionalFormatting>
  <conditionalFormatting sqref="B86:B105">
    <cfRule type="cellIs" dxfId="148" priority="58" operator="equal">
      <formula>0</formula>
    </cfRule>
  </conditionalFormatting>
  <conditionalFormatting sqref="B122">
    <cfRule type="cellIs" dxfId="147" priority="57" operator="equal">
      <formula>0</formula>
    </cfRule>
  </conditionalFormatting>
  <conditionalFormatting sqref="B119">
    <cfRule type="cellIs" dxfId="146" priority="56" operator="equal">
      <formula>0</formula>
    </cfRule>
  </conditionalFormatting>
  <conditionalFormatting sqref="B120">
    <cfRule type="cellIs" dxfId="145" priority="55" operator="equal">
      <formula>0</formula>
    </cfRule>
  </conditionalFormatting>
  <conditionalFormatting sqref="B123">
    <cfRule type="cellIs" dxfId="144" priority="54" operator="equal">
      <formula>0</formula>
    </cfRule>
  </conditionalFormatting>
  <conditionalFormatting sqref="B124">
    <cfRule type="cellIs" dxfId="143" priority="53" operator="equal">
      <formula>0</formula>
    </cfRule>
  </conditionalFormatting>
  <conditionalFormatting sqref="A73">
    <cfRule type="cellIs" dxfId="142" priority="52" operator="equal">
      <formula>0</formula>
    </cfRule>
  </conditionalFormatting>
  <conditionalFormatting sqref="A74">
    <cfRule type="cellIs" dxfId="141" priority="50" operator="equal">
      <formula>0</formula>
    </cfRule>
  </conditionalFormatting>
  <conditionalFormatting sqref="B107">
    <cfRule type="cellIs" dxfId="140" priority="47" operator="equal">
      <formula>0</formula>
    </cfRule>
  </conditionalFormatting>
  <conditionalFormatting sqref="A30:B30">
    <cfRule type="cellIs" dxfId="139" priority="46" operator="equal">
      <formula>0</formula>
    </cfRule>
  </conditionalFormatting>
  <conditionalFormatting sqref="A49:C49">
    <cfRule type="cellIs" dxfId="138" priority="45" operator="equal">
      <formula>0</formula>
    </cfRule>
  </conditionalFormatting>
  <conditionalFormatting sqref="F41:K55 F4:K5 F57:K60 F7:K13 F15:K39 F62:K1048576 G61 I61 K61">
    <cfRule type="cellIs" dxfId="137" priority="44" operator="equal">
      <formula>0</formula>
    </cfRule>
  </conditionalFormatting>
  <conditionalFormatting sqref="F2 H2 J2 F14 H14 J14">
    <cfRule type="cellIs" dxfId="136" priority="43" operator="equal">
      <formula>0</formula>
    </cfRule>
  </conditionalFormatting>
  <conditionalFormatting sqref="F6 H6 J6">
    <cfRule type="cellIs" dxfId="135" priority="42" operator="equal">
      <formula>0</formula>
    </cfRule>
  </conditionalFormatting>
  <conditionalFormatting sqref="G43 I43 K43">
    <cfRule type="cellIs" dxfId="134" priority="41" operator="equal">
      <formula>0</formula>
    </cfRule>
  </conditionalFormatting>
  <conditionalFormatting sqref="G44 I44 K44">
    <cfRule type="cellIs" dxfId="133" priority="40" operator="equal">
      <formula>0</formula>
    </cfRule>
  </conditionalFormatting>
  <conditionalFormatting sqref="F40 H40 J40">
    <cfRule type="cellIs" dxfId="132" priority="39" operator="equal">
      <formula>0</formula>
    </cfRule>
  </conditionalFormatting>
  <conditionalFormatting sqref="F56 H56 J56">
    <cfRule type="cellIs" dxfId="131" priority="38" operator="equal">
      <formula>0</formula>
    </cfRule>
  </conditionalFormatting>
  <conditionalFormatting sqref="F50:K51">
    <cfRule type="cellIs" dxfId="130" priority="37" operator="equal">
      <formula>0</formula>
    </cfRule>
  </conditionalFormatting>
  <conditionalFormatting sqref="F78:K78">
    <cfRule type="cellIs" dxfId="129" priority="36" operator="equal">
      <formula>0</formula>
    </cfRule>
  </conditionalFormatting>
  <conditionalFormatting sqref="F74:K74">
    <cfRule type="cellIs" dxfId="128" priority="35" operator="equal">
      <formula>0</formula>
    </cfRule>
  </conditionalFormatting>
  <conditionalFormatting sqref="F115:K116">
    <cfRule type="cellIs" dxfId="127" priority="34" operator="equal">
      <formula>0</formula>
    </cfRule>
  </conditionalFormatting>
  <conditionalFormatting sqref="F108:K109">
    <cfRule type="cellIs" dxfId="126" priority="33" operator="equal">
      <formula>0</formula>
    </cfRule>
  </conditionalFormatting>
  <conditionalFormatting sqref="F126:K128">
    <cfRule type="cellIs" dxfId="125" priority="32" operator="equal">
      <formula>0</formula>
    </cfRule>
  </conditionalFormatting>
  <conditionalFormatting sqref="F86:K93">
    <cfRule type="cellIs" dxfId="124" priority="31" operator="equal">
      <formula>0</formula>
    </cfRule>
  </conditionalFormatting>
  <conditionalFormatting sqref="F95:K101">
    <cfRule type="cellIs" dxfId="123" priority="30" operator="equal">
      <formula>0</formula>
    </cfRule>
  </conditionalFormatting>
  <conditionalFormatting sqref="F103:K105">
    <cfRule type="cellIs" dxfId="122" priority="29" operator="equal">
      <formula>0</formula>
    </cfRule>
  </conditionalFormatting>
  <conditionalFormatting sqref="F107:K107">
    <cfRule type="cellIs" dxfId="121" priority="28" operator="equal">
      <formula>0</formula>
    </cfRule>
  </conditionalFormatting>
  <conditionalFormatting sqref="F119:K125">
    <cfRule type="cellIs" dxfId="120" priority="27" operator="equal">
      <formula>0</formula>
    </cfRule>
  </conditionalFormatting>
  <conditionalFormatting sqref="F69:K69">
    <cfRule type="cellIs" dxfId="119" priority="26" operator="equal">
      <formula>0</formula>
    </cfRule>
  </conditionalFormatting>
  <conditionalFormatting sqref="O43:O44 Q43:Q44 S43:S44 U43:U44 W43:W44 Y43:Y44 AA43:AA44 AC43:AC44 AE43:AE44 AG43:AG44 AI43:AI44 AK43:AK44 AM43:AM44 AO43:AO44 AQ43:AQ44 AS43:AS44 AU43:AU44 AW43:AW44 AY43:AY44 BA43:BA44 BC43:BC44 BE43:BE44 BI43:BI44 BK43:BK44 BM43:BM44 BO43:BO44 BQ43:BQ44 N57:BE60 N4:BE5 N41:BE42 N45:BE55 N15:BE39 N7:BE13 BH7:BQ13 BH15:BQ39 BH45:BQ55 BH41:BQ42 BH4:BQ5 BH57:BQ60 N62:BE1048576 O61 Q61 S61 U61 W61 Y61 AA61 AC61 AE61 AG61 AI61 AK61 AM61 AO61 AQ61 AS61 AU61 AW61:AY61 BA61 BC61 BE61 BH62:BQ1048576 BI61 BK61 BM61 BO61 BQ61">
    <cfRule type="cellIs" dxfId="118" priority="25" operator="equal">
      <formula>0</formula>
    </cfRule>
  </conditionalFormatting>
  <conditionalFormatting sqref="N2 P2 R2 T2 V2 X2 Z2 AB2 AD2 AF2 AH2 AJ2 AL2 AN2 AP2 AR2 AT2 AV2 AX2 AZ2 BB2 BD2 BH2 BJ2 BL2 BN2 BP2 N14 P14 R14 T14 V14 X14 Z14 AB14 AD14 AF14 AH14 AJ14 AL14 AN14 AP14 AR14 AT14 AV14 AX14 AZ14 BB14 BD14 BH14 BJ14 BL14 BN14 BP14">
    <cfRule type="cellIs" dxfId="117" priority="24" operator="equal">
      <formula>0</formula>
    </cfRule>
  </conditionalFormatting>
  <conditionalFormatting sqref="N6 P6 R6 T6 V6 X6 Z6 AB6 AD6 AF6 AH6 AJ6 AL6 AN6 AP6 AR6 AT6 AV6 AX6 AZ6 BB6 BD6 BH6 BJ6 BL6 BN6 BP6">
    <cfRule type="cellIs" dxfId="116" priority="23" operator="equal">
      <formula>0</formula>
    </cfRule>
  </conditionalFormatting>
  <conditionalFormatting sqref="N40 P40 R40 T40 V40 X40 Z40 AB40 AD40 AF40 AH40 AJ40 AL40 AN40 AP40 AR40 AT40 AV40 AX40 AZ40 BB40 BD40 BH40 BJ40 BL40 BN40 BP40">
    <cfRule type="cellIs" dxfId="115" priority="22" operator="equal">
      <formula>0</formula>
    </cfRule>
  </conditionalFormatting>
  <conditionalFormatting sqref="N56 P56 R56 T56 V56 X56 Z56 AB56 AD56 AF56 AH56 AJ56 AL56 AN56 AP56 AR56 AT56 AV56 AX56 AZ56 BB56 BD56 BH56 BJ56 BL56 BN56 BP56">
    <cfRule type="cellIs" dxfId="114" priority="21" operator="equal">
      <formula>0</formula>
    </cfRule>
  </conditionalFormatting>
  <conditionalFormatting sqref="BG43:BG44 BF7:BG13 BF15:BG39 BF45:BG55 BF41:BG42 BF4:BG5 BF57:BG60 BF62:BG1048576 BG61">
    <cfRule type="cellIs" dxfId="113" priority="20" operator="equal">
      <formula>0</formula>
    </cfRule>
  </conditionalFormatting>
  <conditionalFormatting sqref="BF2 BF14">
    <cfRule type="cellIs" dxfId="112" priority="19" operator="equal">
      <formula>0</formula>
    </cfRule>
  </conditionalFormatting>
  <conditionalFormatting sqref="BF6">
    <cfRule type="cellIs" dxfId="111" priority="18" operator="equal">
      <formula>0</formula>
    </cfRule>
  </conditionalFormatting>
  <conditionalFormatting sqref="BF40">
    <cfRule type="cellIs" dxfId="110" priority="17" operator="equal">
      <formula>0</formula>
    </cfRule>
  </conditionalFormatting>
  <conditionalFormatting sqref="BF56">
    <cfRule type="cellIs" dxfId="109" priority="16" operator="equal">
      <formula>0</formula>
    </cfRule>
  </conditionalFormatting>
  <conditionalFormatting sqref="L51:M51">
    <cfRule type="cellIs" dxfId="108" priority="3" operator="equal">
      <formula>0</formula>
    </cfRule>
  </conditionalFormatting>
  <conditionalFormatting sqref="BR1:BW1 BR3:BW3">
    <cfRule type="cellIs" dxfId="107" priority="15" operator="equal">
      <formula>0</formula>
    </cfRule>
  </conditionalFormatting>
  <conditionalFormatting sqref="BS43:BS44 BU43:BU44 BW43:BW44 BR7:BW13 BR15:BW39 BR45:BW55 BR41:BW42 BR4:BW5 BR57:BW60 BR62:BW1048576 BS61 BU61 BW61">
    <cfRule type="cellIs" dxfId="106" priority="14" operator="equal">
      <formula>0</formula>
    </cfRule>
  </conditionalFormatting>
  <conditionalFormatting sqref="BR2 BT2 BV2 BR14 BT14 BV14">
    <cfRule type="cellIs" dxfId="105" priority="13" operator="equal">
      <formula>0</formula>
    </cfRule>
  </conditionalFormatting>
  <conditionalFormatting sqref="BR6 BT6 BV6">
    <cfRule type="cellIs" dxfId="104" priority="12" operator="equal">
      <formula>0</formula>
    </cfRule>
  </conditionalFormatting>
  <conditionalFormatting sqref="BR40 BT40 BV40">
    <cfRule type="cellIs" dxfId="103" priority="11" operator="equal">
      <formula>0</formula>
    </cfRule>
  </conditionalFormatting>
  <conditionalFormatting sqref="BR56 BT56 BV56">
    <cfRule type="cellIs" dxfId="102" priority="10" operator="equal">
      <formula>0</formula>
    </cfRule>
  </conditionalFormatting>
  <conditionalFormatting sqref="BX1:BY1 BX3:BY3">
    <cfRule type="cellIs" dxfId="101" priority="9" operator="equal">
      <formula>0</formula>
    </cfRule>
  </conditionalFormatting>
  <conditionalFormatting sqref="BY43:BY44 BX7:BY13 BX15:BY39 BX45:BY55 BX41:BY42 BX4:BY5 BX57:BY60 BX62:BY1048576 BY61">
    <cfRule type="cellIs" dxfId="100" priority="8" operator="equal">
      <formula>0</formula>
    </cfRule>
  </conditionalFormatting>
  <conditionalFormatting sqref="BX2 BX14">
    <cfRule type="cellIs" dxfId="99" priority="7" operator="equal">
      <formula>0</formula>
    </cfRule>
  </conditionalFormatting>
  <conditionalFormatting sqref="BX6">
    <cfRule type="cellIs" dxfId="98" priority="6" operator="equal">
      <formula>0</formula>
    </cfRule>
  </conditionalFormatting>
  <conditionalFormatting sqref="BX40">
    <cfRule type="cellIs" dxfId="97" priority="5" operator="equal">
      <formula>0</formula>
    </cfRule>
  </conditionalFormatting>
  <conditionalFormatting sqref="BX56">
    <cfRule type="cellIs" dxfId="96" priority="4" operator="equal">
      <formula>0</formula>
    </cfRule>
  </conditionalFormatting>
  <conditionalFormatting sqref="AV61 AT61 AR61 AP61 AN61 AL61 AJ61 AH61 AF61 AD61 AB61 Z61 X61 V61 T61 R61 P61 J61 H61 F61">
    <cfRule type="cellIs" dxfId="95" priority="2" operator="equal">
      <formula>0</formula>
    </cfRule>
  </conditionalFormatting>
  <conditionalFormatting sqref="BX61 BV61 BT61 BR61 BP61 BN61 BL61 BJ61 BH61 BF61 BD61 BB61 AZ61 N61">
    <cfRule type="cellIs" dxfId="94" priority="1" operator="equal">
      <formula>0</formula>
    </cfRule>
  </conditionalFormatting>
  <pageMargins left="0.25" right="0.25" top="0.75" bottom="0.75" header="0.3" footer="0.3"/>
  <pageSetup paperSize="9" scale="66" orientation="portrait" r:id="rId1"/>
  <rowBreaks count="1" manualBreakCount="1">
    <brk id="68" max="67" man="1"/>
  </rowBreaks>
  <colBreaks count="16" manualBreakCount="16">
    <brk id="5" max="128" man="1"/>
    <brk id="9" max="128" man="1"/>
    <brk id="13" max="128" man="1"/>
    <brk id="17" max="128" man="1"/>
    <brk id="21" max="128" man="1"/>
    <brk id="25" max="128" man="1"/>
    <brk id="29" max="128" man="1"/>
    <brk id="33" max="128" man="1"/>
    <brk id="37" max="128" man="1"/>
    <brk id="41" max="128" man="1"/>
    <brk id="45" max="128" man="1"/>
    <brk id="49" max="128" man="1"/>
    <brk id="53" max="128" man="1"/>
    <brk id="57" max="128" man="1"/>
    <brk id="61" max="128" man="1"/>
    <brk id="65" max="128"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30"/>
  <sheetViews>
    <sheetView zoomScaleNormal="100" zoomScaleSheetLayoutView="55" workbookViewId="0">
      <pane ySplit="5" topLeftCell="A46" activePane="bottomLeft" state="frozen"/>
      <selection pane="bottomLeft" activeCell="B50" sqref="B50:C50"/>
    </sheetView>
  </sheetViews>
  <sheetFormatPr defaultRowHeight="15" x14ac:dyDescent="0.25"/>
  <cols>
    <col min="1" max="1" width="58.85546875" style="43" bestFit="1" customWidth="1"/>
    <col min="2" max="2" width="23.28515625" style="64" bestFit="1" customWidth="1"/>
    <col min="3" max="3" width="13.85546875" style="64" bestFit="1" customWidth="1"/>
    <col min="4" max="4" width="23.5703125" style="43" customWidth="1"/>
    <col min="5" max="5" width="27.7109375" style="43" customWidth="1"/>
    <col min="6" max="6" width="8.7109375" style="43" customWidth="1"/>
    <col min="7" max="7" width="44.7109375" style="64" customWidth="1"/>
    <col min="8" max="8" width="22.42578125" style="43" customWidth="1"/>
    <col min="9" max="9" width="34" style="43" customWidth="1"/>
    <col min="10" max="12" width="8.7109375" style="43" customWidth="1"/>
    <col min="13" max="16384" width="9.140625" style="43"/>
  </cols>
  <sheetData>
    <row r="1" spans="1:9" s="41" customFormat="1" x14ac:dyDescent="0.25">
      <c r="A1" s="40" t="s">
        <v>18</v>
      </c>
      <c r="B1" s="220">
        <v>1596.27</v>
      </c>
      <c r="C1" s="220"/>
      <c r="D1" s="220">
        <f>B1</f>
        <v>1596.27</v>
      </c>
      <c r="E1" s="220"/>
      <c r="G1" s="227" t="s">
        <v>118</v>
      </c>
      <c r="H1" s="227"/>
      <c r="I1" s="227"/>
    </row>
    <row r="2" spans="1:9" s="41" customFormat="1" ht="12.75" customHeight="1" x14ac:dyDescent="0.25">
      <c r="A2" s="96" t="s">
        <v>19</v>
      </c>
      <c r="B2" s="221" t="s">
        <v>20</v>
      </c>
      <c r="C2" s="221"/>
      <c r="D2" s="221" t="s">
        <v>20</v>
      </c>
      <c r="E2" s="221"/>
      <c r="G2" s="40" t="s">
        <v>18</v>
      </c>
      <c r="H2" s="228">
        <f>B1</f>
        <v>1596.27</v>
      </c>
      <c r="I2" s="228"/>
    </row>
    <row r="3" spans="1:9" s="41" customFormat="1" ht="12.75" customHeight="1" x14ac:dyDescent="0.25">
      <c r="A3" s="42" t="s">
        <v>2</v>
      </c>
      <c r="B3" s="222" t="s">
        <v>180</v>
      </c>
      <c r="C3" s="222"/>
      <c r="D3" s="222" t="str">
        <f>B3</f>
        <v>MG000165/2025</v>
      </c>
      <c r="E3" s="222"/>
      <c r="G3" s="96" t="s">
        <v>139</v>
      </c>
      <c r="H3" s="197" t="str">
        <f>B2</f>
        <v>Faxineira</v>
      </c>
      <c r="I3" s="197"/>
    </row>
    <row r="4" spans="1:9" ht="15" customHeight="1" x14ac:dyDescent="0.25">
      <c r="A4" s="42" t="s">
        <v>3</v>
      </c>
      <c r="B4" s="223" t="s">
        <v>135</v>
      </c>
      <c r="C4" s="223"/>
      <c r="D4" s="223" t="s">
        <v>135</v>
      </c>
      <c r="E4" s="223"/>
      <c r="G4" s="42" t="s">
        <v>2</v>
      </c>
      <c r="H4" s="197" t="str">
        <f>B3</f>
        <v>MG000165/2025</v>
      </c>
      <c r="I4" s="197"/>
    </row>
    <row r="5" spans="1:9" x14ac:dyDescent="0.25">
      <c r="A5" s="44" t="s">
        <v>55</v>
      </c>
      <c r="B5" s="199">
        <v>40</v>
      </c>
      <c r="C5" s="199"/>
      <c r="D5" s="199">
        <v>15</v>
      </c>
      <c r="E5" s="199"/>
      <c r="G5" s="42" t="s">
        <v>140</v>
      </c>
      <c r="H5" s="197" t="str">
        <f>B4</f>
        <v>Poços de Caldas</v>
      </c>
      <c r="I5" s="197"/>
    </row>
    <row r="6" spans="1:9" x14ac:dyDescent="0.25">
      <c r="A6" s="45" t="s">
        <v>56</v>
      </c>
      <c r="B6" s="194"/>
      <c r="C6" s="195"/>
      <c r="D6" s="194"/>
      <c r="E6" s="195"/>
      <c r="G6" s="98"/>
      <c r="H6" s="197"/>
      <c r="I6" s="197"/>
    </row>
    <row r="7" spans="1:9" ht="15" customHeight="1" x14ac:dyDescent="0.25">
      <c r="A7" s="46" t="s">
        <v>57</v>
      </c>
      <c r="B7" s="197" t="s">
        <v>58</v>
      </c>
      <c r="C7" s="197"/>
      <c r="D7" s="197" t="s">
        <v>58</v>
      </c>
      <c r="E7" s="197"/>
      <c r="G7" s="99" t="s">
        <v>56</v>
      </c>
      <c r="H7" s="211"/>
      <c r="I7" s="212"/>
    </row>
    <row r="8" spans="1:9" x14ac:dyDescent="0.25">
      <c r="A8" s="47" t="s">
        <v>59</v>
      </c>
      <c r="B8" s="200">
        <f>SUM(B9:C12)</f>
        <v>1451.15</v>
      </c>
      <c r="C8" s="200"/>
      <c r="D8" s="224">
        <f>SUM(D9:E12)</f>
        <v>544.17999999999995</v>
      </c>
      <c r="E8" s="224"/>
      <c r="G8" s="100" t="s">
        <v>57</v>
      </c>
      <c r="H8" s="213" t="s">
        <v>58</v>
      </c>
      <c r="I8" s="214"/>
    </row>
    <row r="9" spans="1:9" x14ac:dyDescent="0.25">
      <c r="A9" s="67" t="s">
        <v>60</v>
      </c>
      <c r="B9" s="201">
        <f>ROUND(B1/44*B5,2)</f>
        <v>1451.15</v>
      </c>
      <c r="C9" s="201"/>
      <c r="D9" s="225">
        <f>ROUND(D1/44*D5,2)</f>
        <v>544.17999999999995</v>
      </c>
      <c r="E9" s="225"/>
      <c r="G9" s="101" t="s">
        <v>119</v>
      </c>
      <c r="H9" s="224">
        <f>SUM(H13*I13,H14*I14)*24</f>
        <v>2861.88</v>
      </c>
      <c r="I9" s="224"/>
    </row>
    <row r="10" spans="1:9" ht="38.25" x14ac:dyDescent="0.25">
      <c r="A10" s="67" t="s">
        <v>61</v>
      </c>
      <c r="B10" s="201"/>
      <c r="C10" s="201"/>
      <c r="D10" s="226"/>
      <c r="E10" s="226"/>
      <c r="G10" s="102" t="s">
        <v>120</v>
      </c>
      <c r="H10" s="229">
        <f>H2</f>
        <v>1596.27</v>
      </c>
      <c r="I10" s="230"/>
    </row>
    <row r="11" spans="1:9" x14ac:dyDescent="0.25">
      <c r="A11" s="67" t="s">
        <v>62</v>
      </c>
      <c r="B11" s="201"/>
      <c r="C11" s="201"/>
      <c r="D11" s="226"/>
      <c r="E11" s="226"/>
      <c r="G11" s="48"/>
      <c r="H11" s="215"/>
      <c r="I11" s="216"/>
    </row>
    <row r="12" spans="1:9" x14ac:dyDescent="0.25">
      <c r="A12" s="67" t="s">
        <v>63</v>
      </c>
      <c r="B12" s="201"/>
      <c r="C12" s="201"/>
      <c r="D12" s="226"/>
      <c r="E12" s="226"/>
      <c r="G12" s="48"/>
      <c r="H12" s="154" t="s">
        <v>121</v>
      </c>
      <c r="I12" s="155" t="s">
        <v>122</v>
      </c>
    </row>
    <row r="13" spans="1:9" x14ac:dyDescent="0.2">
      <c r="A13" s="48"/>
      <c r="B13" s="202"/>
      <c r="C13" s="202"/>
      <c r="D13" s="158"/>
      <c r="E13" s="158"/>
      <c r="G13" s="102" t="s">
        <v>123</v>
      </c>
      <c r="H13" s="105">
        <v>3.625</v>
      </c>
      <c r="I13" s="106">
        <f>ROUND(SUM(H10:I11)/220*150%,2)</f>
        <v>10.88</v>
      </c>
    </row>
    <row r="14" spans="1:9" ht="25.5" x14ac:dyDescent="0.2">
      <c r="A14" s="49" t="s">
        <v>64</v>
      </c>
      <c r="B14" s="203"/>
      <c r="C14" s="204"/>
      <c r="D14" s="202"/>
      <c r="E14" s="202"/>
      <c r="G14" s="102" t="s">
        <v>124</v>
      </c>
      <c r="H14" s="105">
        <v>5.5</v>
      </c>
      <c r="I14" s="106">
        <f>ROUND(SUM(H10:I11)/220*200%,2)</f>
        <v>14.51</v>
      </c>
    </row>
    <row r="15" spans="1:9" ht="25.5" x14ac:dyDescent="0.25">
      <c r="A15" s="44" t="s">
        <v>65</v>
      </c>
      <c r="B15" s="50" t="s">
        <v>66</v>
      </c>
      <c r="C15" s="3" t="s">
        <v>58</v>
      </c>
      <c r="D15" s="50" t="s">
        <v>66</v>
      </c>
      <c r="E15" s="3" t="s">
        <v>58</v>
      </c>
      <c r="G15" s="100" t="s">
        <v>64</v>
      </c>
      <c r="H15" s="100"/>
      <c r="I15" s="107"/>
    </row>
    <row r="16" spans="1:9" x14ac:dyDescent="0.25">
      <c r="A16" s="48" t="s">
        <v>67</v>
      </c>
      <c r="B16" s="28">
        <v>0.2</v>
      </c>
      <c r="C16" s="13">
        <f>ROUND(B$8*B16,2)</f>
        <v>290.23</v>
      </c>
      <c r="D16" s="159">
        <f>B16</f>
        <v>0.2</v>
      </c>
      <c r="E16" s="160">
        <f>ROUND(D$8*D16,2)</f>
        <v>108.84</v>
      </c>
      <c r="G16" s="108" t="s">
        <v>65</v>
      </c>
      <c r="H16" s="50" t="s">
        <v>66</v>
      </c>
      <c r="I16" s="3" t="s">
        <v>58</v>
      </c>
    </row>
    <row r="17" spans="1:9" x14ac:dyDescent="0.25">
      <c r="A17" s="48" t="s">
        <v>68</v>
      </c>
      <c r="B17" s="28"/>
      <c r="C17" s="13">
        <f t="shared" ref="C17:C23" si="0">ROUND(B$8*B17,2)</f>
        <v>0</v>
      </c>
      <c r="D17" s="28"/>
      <c r="E17" s="13"/>
      <c r="G17" s="102" t="s">
        <v>67</v>
      </c>
      <c r="H17" s="159">
        <f t="shared" ref="H17:H20" si="1">B17</f>
        <v>0</v>
      </c>
      <c r="I17" s="7">
        <f t="shared" ref="I17:I24" si="2">ROUND(H$9*H17,2)</f>
        <v>0</v>
      </c>
    </row>
    <row r="18" spans="1:9" x14ac:dyDescent="0.25">
      <c r="A18" s="48" t="s">
        <v>69</v>
      </c>
      <c r="B18" s="28"/>
      <c r="C18" s="13">
        <f t="shared" si="0"/>
        <v>0</v>
      </c>
      <c r="D18" s="28">
        <f t="shared" ref="D18:D23" si="3">B18</f>
        <v>0</v>
      </c>
      <c r="E18" s="13">
        <f t="shared" ref="E18:E23" si="4">ROUND(D$8*D18,2)</f>
        <v>0</v>
      </c>
      <c r="G18" s="102" t="s">
        <v>68</v>
      </c>
      <c r="H18" s="159">
        <f t="shared" si="1"/>
        <v>0</v>
      </c>
      <c r="I18" s="7">
        <f t="shared" si="2"/>
        <v>0</v>
      </c>
    </row>
    <row r="19" spans="1:9" x14ac:dyDescent="0.25">
      <c r="A19" s="48" t="s">
        <v>70</v>
      </c>
      <c r="B19" s="28"/>
      <c r="C19" s="13">
        <f t="shared" si="0"/>
        <v>0</v>
      </c>
      <c r="D19" s="28">
        <f t="shared" si="3"/>
        <v>0</v>
      </c>
      <c r="E19" s="13">
        <f t="shared" si="4"/>
        <v>0</v>
      </c>
      <c r="G19" s="102" t="s">
        <v>69</v>
      </c>
      <c r="H19" s="159">
        <f t="shared" si="1"/>
        <v>0</v>
      </c>
      <c r="I19" s="7">
        <f t="shared" si="2"/>
        <v>0</v>
      </c>
    </row>
    <row r="20" spans="1:9" x14ac:dyDescent="0.25">
      <c r="A20" s="48" t="s">
        <v>71</v>
      </c>
      <c r="B20" s="28"/>
      <c r="C20" s="13">
        <f t="shared" si="0"/>
        <v>0</v>
      </c>
      <c r="D20" s="28">
        <f t="shared" si="3"/>
        <v>0</v>
      </c>
      <c r="E20" s="13">
        <f t="shared" si="4"/>
        <v>0</v>
      </c>
      <c r="G20" s="102" t="s">
        <v>70</v>
      </c>
      <c r="H20" s="159">
        <f t="shared" si="1"/>
        <v>0</v>
      </c>
      <c r="I20" s="7">
        <f t="shared" si="2"/>
        <v>0</v>
      </c>
    </row>
    <row r="21" spans="1:9" x14ac:dyDescent="0.25">
      <c r="A21" s="48" t="s">
        <v>72</v>
      </c>
      <c r="B21" s="28">
        <v>0.08</v>
      </c>
      <c r="C21" s="13">
        <f t="shared" si="0"/>
        <v>116.09</v>
      </c>
      <c r="D21" s="28">
        <f t="shared" si="3"/>
        <v>0.08</v>
      </c>
      <c r="E21" s="13">
        <f t="shared" si="4"/>
        <v>43.53</v>
      </c>
      <c r="G21" s="102" t="s">
        <v>71</v>
      </c>
      <c r="H21" s="159">
        <f>B20</f>
        <v>0</v>
      </c>
      <c r="I21" s="7">
        <f t="shared" si="2"/>
        <v>0</v>
      </c>
    </row>
    <row r="22" spans="1:9" x14ac:dyDescent="0.25">
      <c r="A22" s="48" t="s">
        <v>73</v>
      </c>
      <c r="B22" s="28"/>
      <c r="C22" s="13">
        <f t="shared" si="0"/>
        <v>0</v>
      </c>
      <c r="D22" s="28">
        <f t="shared" si="3"/>
        <v>0</v>
      </c>
      <c r="E22" s="13">
        <f t="shared" si="4"/>
        <v>0</v>
      </c>
      <c r="G22" s="102" t="s">
        <v>72</v>
      </c>
      <c r="H22" s="159">
        <f>B21</f>
        <v>0.08</v>
      </c>
      <c r="I22" s="7">
        <f t="shared" si="2"/>
        <v>228.95</v>
      </c>
    </row>
    <row r="23" spans="1:9" x14ac:dyDescent="0.25">
      <c r="A23" s="48" t="s">
        <v>74</v>
      </c>
      <c r="B23" s="28"/>
      <c r="C23" s="13">
        <f t="shared" si="0"/>
        <v>0</v>
      </c>
      <c r="D23" s="28">
        <f t="shared" si="3"/>
        <v>0</v>
      </c>
      <c r="E23" s="13">
        <f t="shared" si="4"/>
        <v>0</v>
      </c>
      <c r="G23" s="102" t="s">
        <v>73</v>
      </c>
      <c r="H23" s="159">
        <f>B22</f>
        <v>0</v>
      </c>
      <c r="I23" s="7">
        <f t="shared" si="2"/>
        <v>0</v>
      </c>
    </row>
    <row r="24" spans="1:9" x14ac:dyDescent="0.25">
      <c r="A24" s="44" t="s">
        <v>75</v>
      </c>
      <c r="B24" s="50" t="s">
        <v>66</v>
      </c>
      <c r="C24" s="3" t="s">
        <v>58</v>
      </c>
      <c r="D24" s="161" t="s">
        <v>66</v>
      </c>
      <c r="E24" s="3" t="s">
        <v>58</v>
      </c>
      <c r="G24" s="102" t="s">
        <v>74</v>
      </c>
      <c r="H24" s="159">
        <f>B23</f>
        <v>0</v>
      </c>
      <c r="I24" s="7">
        <f t="shared" si="2"/>
        <v>0</v>
      </c>
    </row>
    <row r="25" spans="1:9" x14ac:dyDescent="0.25">
      <c r="A25" s="48" t="s">
        <v>76</v>
      </c>
      <c r="B25" s="28">
        <v>0.1111</v>
      </c>
      <c r="C25" s="13">
        <f t="shared" ref="C25:C31" si="5">ROUND(B$8*B25,2)</f>
        <v>161.22</v>
      </c>
      <c r="D25" s="159">
        <f>B25</f>
        <v>0.1111</v>
      </c>
      <c r="E25" s="160">
        <f>ROUND(D$8*D25,2)</f>
        <v>60.46</v>
      </c>
      <c r="G25" s="108" t="s">
        <v>75</v>
      </c>
      <c r="H25" s="161" t="s">
        <v>66</v>
      </c>
      <c r="I25" s="3" t="s">
        <v>58</v>
      </c>
    </row>
    <row r="26" spans="1:9" x14ac:dyDescent="0.25">
      <c r="A26" s="48" t="s">
        <v>77</v>
      </c>
      <c r="B26" s="68"/>
      <c r="C26" s="13">
        <f t="shared" si="5"/>
        <v>0</v>
      </c>
      <c r="G26" s="102" t="s">
        <v>76</v>
      </c>
      <c r="H26" s="159">
        <f>B25</f>
        <v>0.1111</v>
      </c>
      <c r="I26" s="7">
        <f t="shared" ref="I26:I32" si="6">ROUND(H$9*H26,2)</f>
        <v>317.95</v>
      </c>
    </row>
    <row r="27" spans="1:9" x14ac:dyDescent="0.25">
      <c r="A27" s="48" t="s">
        <v>78</v>
      </c>
      <c r="B27" s="68"/>
      <c r="C27" s="13">
        <f t="shared" si="5"/>
        <v>0</v>
      </c>
      <c r="D27" s="162">
        <f>B27</f>
        <v>0</v>
      </c>
      <c r="E27" s="13">
        <f t="shared" ref="E27:E31" si="7">ROUND(D$8*D27,2)</f>
        <v>0</v>
      </c>
      <c r="G27" s="102" t="s">
        <v>77</v>
      </c>
      <c r="H27" s="159">
        <f t="shared" ref="H27:H29" si="8">B27</f>
        <v>0</v>
      </c>
      <c r="I27" s="7">
        <f t="shared" si="6"/>
        <v>0</v>
      </c>
    </row>
    <row r="28" spans="1:9" x14ac:dyDescent="0.25">
      <c r="A28" s="48" t="s">
        <v>79</v>
      </c>
      <c r="B28" s="68"/>
      <c r="C28" s="13">
        <f t="shared" si="5"/>
        <v>0</v>
      </c>
      <c r="D28" s="162">
        <f>B28</f>
        <v>0</v>
      </c>
      <c r="E28" s="13">
        <f t="shared" si="7"/>
        <v>0</v>
      </c>
      <c r="G28" s="102" t="s">
        <v>78</v>
      </c>
      <c r="H28" s="159">
        <f t="shared" si="8"/>
        <v>0</v>
      </c>
      <c r="I28" s="7">
        <f t="shared" si="6"/>
        <v>0</v>
      </c>
    </row>
    <row r="29" spans="1:9" x14ac:dyDescent="0.25">
      <c r="A29" s="48" t="s">
        <v>80</v>
      </c>
      <c r="B29" s="68"/>
      <c r="C29" s="13">
        <f t="shared" si="5"/>
        <v>0</v>
      </c>
      <c r="D29" s="162">
        <f>B29</f>
        <v>0</v>
      </c>
      <c r="E29" s="13">
        <f t="shared" si="7"/>
        <v>0</v>
      </c>
      <c r="G29" s="102" t="s">
        <v>79</v>
      </c>
      <c r="H29" s="159">
        <f t="shared" si="8"/>
        <v>0</v>
      </c>
      <c r="I29" s="7">
        <f t="shared" si="6"/>
        <v>0</v>
      </c>
    </row>
    <row r="30" spans="1:9" x14ac:dyDescent="0.25">
      <c r="A30" s="48" t="s">
        <v>81</v>
      </c>
      <c r="B30" s="68">
        <v>5.4000000000000003E-3</v>
      </c>
      <c r="C30" s="13">
        <f t="shared" si="5"/>
        <v>7.84</v>
      </c>
      <c r="D30" s="68">
        <f>B30</f>
        <v>5.4000000000000003E-3</v>
      </c>
      <c r="E30" s="13">
        <f t="shared" si="7"/>
        <v>2.94</v>
      </c>
      <c r="G30" s="102" t="s">
        <v>80</v>
      </c>
      <c r="H30" s="159">
        <f>B29</f>
        <v>0</v>
      </c>
      <c r="I30" s="7">
        <f t="shared" si="6"/>
        <v>0</v>
      </c>
    </row>
    <row r="31" spans="1:9" x14ac:dyDescent="0.25">
      <c r="A31" s="48" t="s">
        <v>82</v>
      </c>
      <c r="B31" s="28">
        <v>8.3299999999999999E-2</v>
      </c>
      <c r="C31" s="13">
        <f t="shared" si="5"/>
        <v>120.88</v>
      </c>
      <c r="D31" s="28">
        <f>B31</f>
        <v>8.3299999999999999E-2</v>
      </c>
      <c r="E31" s="13">
        <f t="shared" si="7"/>
        <v>45.33</v>
      </c>
      <c r="G31" s="102" t="s">
        <v>81</v>
      </c>
      <c r="H31" s="159">
        <f>B30</f>
        <v>5.4000000000000003E-3</v>
      </c>
      <c r="I31" s="7">
        <f t="shared" si="6"/>
        <v>15.45</v>
      </c>
    </row>
    <row r="32" spans="1:9" x14ac:dyDescent="0.25">
      <c r="A32" s="44" t="s">
        <v>83</v>
      </c>
      <c r="B32" s="50" t="s">
        <v>66</v>
      </c>
      <c r="C32" s="3" t="s">
        <v>58</v>
      </c>
      <c r="D32" s="50" t="s">
        <v>66</v>
      </c>
      <c r="E32" s="3" t="s">
        <v>58</v>
      </c>
      <c r="G32" s="102" t="s">
        <v>82</v>
      </c>
      <c r="H32" s="159">
        <f>B31</f>
        <v>8.3299999999999999E-2</v>
      </c>
      <c r="I32" s="7">
        <f t="shared" si="6"/>
        <v>238.39</v>
      </c>
    </row>
    <row r="33" spans="1:9" x14ac:dyDescent="0.25">
      <c r="A33" s="48" t="s">
        <v>84</v>
      </c>
      <c r="B33" s="28"/>
      <c r="C33" s="13">
        <f t="shared" ref="C33:C35" si="9">ROUND(B$8*B33,2)</f>
        <v>0</v>
      </c>
      <c r="D33" s="28"/>
      <c r="E33" s="13"/>
      <c r="G33" s="108" t="s">
        <v>83</v>
      </c>
      <c r="H33" s="161" t="s">
        <v>66</v>
      </c>
      <c r="I33" s="3" t="s">
        <v>58</v>
      </c>
    </row>
    <row r="34" spans="1:9" x14ac:dyDescent="0.25">
      <c r="A34" s="48" t="s">
        <v>85</v>
      </c>
      <c r="B34" s="28"/>
      <c r="C34" s="13">
        <f t="shared" si="9"/>
        <v>0</v>
      </c>
      <c r="D34" s="28">
        <f>B34</f>
        <v>0</v>
      </c>
      <c r="E34" s="13">
        <f t="shared" ref="E34:E35" si="10">ROUND(D$8*D34,2)</f>
        <v>0</v>
      </c>
      <c r="G34" s="102" t="s">
        <v>84</v>
      </c>
      <c r="H34" s="159">
        <f>B34</f>
        <v>0</v>
      </c>
      <c r="I34" s="7">
        <f>ROUND(H$9*H34,2)</f>
        <v>0</v>
      </c>
    </row>
    <row r="35" spans="1:9" x14ac:dyDescent="0.25">
      <c r="A35" s="48" t="s">
        <v>86</v>
      </c>
      <c r="B35" s="28">
        <v>3.44E-2</v>
      </c>
      <c r="C35" s="13">
        <f t="shared" si="9"/>
        <v>49.92</v>
      </c>
      <c r="D35" s="28">
        <f>B35</f>
        <v>3.44E-2</v>
      </c>
      <c r="E35" s="13">
        <f t="shared" si="10"/>
        <v>18.72</v>
      </c>
      <c r="G35" s="102" t="s">
        <v>85</v>
      </c>
      <c r="H35" s="159">
        <f>B34</f>
        <v>0</v>
      </c>
      <c r="I35" s="7">
        <f>ROUND(H$9*H35,2)</f>
        <v>0</v>
      </c>
    </row>
    <row r="36" spans="1:9" ht="25.5" x14ac:dyDescent="0.25">
      <c r="A36" s="44" t="s">
        <v>87</v>
      </c>
      <c r="B36" s="50" t="s">
        <v>66</v>
      </c>
      <c r="C36" s="3" t="s">
        <v>58</v>
      </c>
      <c r="D36" s="50" t="s">
        <v>66</v>
      </c>
      <c r="E36" s="3" t="s">
        <v>58</v>
      </c>
      <c r="G36" s="48" t="s">
        <v>125</v>
      </c>
      <c r="H36" s="159">
        <f>B35</f>
        <v>3.44E-2</v>
      </c>
      <c r="I36" s="7">
        <f>ROUND(H$9*H36,2)</f>
        <v>98.45</v>
      </c>
    </row>
    <row r="37" spans="1:9" ht="25.5" x14ac:dyDescent="0.25">
      <c r="A37" s="48" t="s">
        <v>88</v>
      </c>
      <c r="B37" s="170">
        <f>ROUND(SUM(B16:B23)*SUM(B25:B31),4)</f>
        <v>5.5899999999999998E-2</v>
      </c>
      <c r="C37" s="13">
        <f>ROUND(B$8*B37,2)</f>
        <v>81.12</v>
      </c>
      <c r="D37" s="170">
        <f>B37</f>
        <v>5.5899999999999998E-2</v>
      </c>
      <c r="E37" s="13">
        <f>ROUND(D$8*D37,2)</f>
        <v>30.42</v>
      </c>
      <c r="G37" s="108" t="s">
        <v>87</v>
      </c>
      <c r="H37" s="50" t="s">
        <v>66</v>
      </c>
      <c r="I37" s="3" t="s">
        <v>58</v>
      </c>
    </row>
    <row r="38" spans="1:9" ht="25.5" x14ac:dyDescent="0.25">
      <c r="A38" s="44" t="s">
        <v>89</v>
      </c>
      <c r="B38" s="52">
        <f>SUM(B16:B37)</f>
        <v>0.57009999999999994</v>
      </c>
      <c r="C38" s="15">
        <f t="shared" ref="C38" si="11">SUM(C16:C37)</f>
        <v>827.30000000000007</v>
      </c>
      <c r="D38" s="52">
        <f>B38</f>
        <v>0.57009999999999994</v>
      </c>
      <c r="E38" s="157">
        <f>ROUND(D$8*D38,2)</f>
        <v>310.24</v>
      </c>
      <c r="G38" s="102" t="s">
        <v>126</v>
      </c>
      <c r="H38" s="51">
        <f>ROUND(SUM(H17:H24)*SUM(H26:H32),4)</f>
        <v>1.6E-2</v>
      </c>
      <c r="I38" s="7">
        <f>ROUND(H$9*H38,2)</f>
        <v>45.79</v>
      </c>
    </row>
    <row r="39" spans="1:9" x14ac:dyDescent="0.25">
      <c r="A39" s="44" t="s">
        <v>90</v>
      </c>
      <c r="B39" s="53"/>
      <c r="C39" s="15">
        <f>B8+C38</f>
        <v>2278.4500000000003</v>
      </c>
      <c r="D39" s="53"/>
      <c r="E39" s="157">
        <f>SUM(E16:E38)</f>
        <v>620.48</v>
      </c>
      <c r="G39" s="108" t="s">
        <v>89</v>
      </c>
      <c r="H39" s="52">
        <f t="shared" ref="H39:I39" si="12">SUM(H17:H38)</f>
        <v>0.33019999999999999</v>
      </c>
      <c r="I39" s="151">
        <f t="shared" si="12"/>
        <v>944.98</v>
      </c>
    </row>
    <row r="40" spans="1:9" x14ac:dyDescent="0.25">
      <c r="A40" s="45" t="s">
        <v>91</v>
      </c>
      <c r="B40" s="45"/>
      <c r="C40" s="45"/>
      <c r="D40" s="45"/>
      <c r="E40" s="45"/>
      <c r="G40" s="108" t="s">
        <v>90</v>
      </c>
      <c r="H40" s="53"/>
      <c r="I40" s="151">
        <f>H9+I39</f>
        <v>3806.86</v>
      </c>
    </row>
    <row r="41" spans="1:9" x14ac:dyDescent="0.25">
      <c r="A41" s="205" t="s">
        <v>92</v>
      </c>
      <c r="B41" s="197" t="s">
        <v>58</v>
      </c>
      <c r="C41" s="197"/>
      <c r="D41" s="197" t="s">
        <v>58</v>
      </c>
      <c r="E41" s="197"/>
      <c r="G41" s="99" t="s">
        <v>91</v>
      </c>
      <c r="H41" s="109"/>
      <c r="I41" s="110"/>
    </row>
    <row r="42" spans="1:9" ht="15" customHeight="1" x14ac:dyDescent="0.25">
      <c r="A42" s="206"/>
      <c r="B42" s="88" t="s">
        <v>93</v>
      </c>
      <c r="C42" s="88" t="s">
        <v>14</v>
      </c>
      <c r="D42" s="152" t="s">
        <v>93</v>
      </c>
      <c r="E42" s="152" t="s">
        <v>14</v>
      </c>
      <c r="G42" s="205" t="s">
        <v>92</v>
      </c>
      <c r="H42" s="207" t="s">
        <v>127</v>
      </c>
      <c r="I42" s="207" t="s">
        <v>128</v>
      </c>
    </row>
    <row r="43" spans="1:9" ht="25.5" customHeight="1" x14ac:dyDescent="0.25">
      <c r="A43" s="54" t="s">
        <v>94</v>
      </c>
      <c r="B43" s="70">
        <v>6</v>
      </c>
      <c r="C43" s="55">
        <f>IFERROR(ROUND((22*2*B43)-(0.06*B9),2),0)</f>
        <v>176.93</v>
      </c>
      <c r="D43" s="70">
        <f>B43</f>
        <v>6</v>
      </c>
      <c r="E43" s="55">
        <f>C43</f>
        <v>176.93</v>
      </c>
      <c r="G43" s="206"/>
      <c r="H43" s="208"/>
      <c r="I43" s="208"/>
    </row>
    <row r="44" spans="1:9" ht="38.25" x14ac:dyDescent="0.25">
      <c r="A44" s="56" t="s">
        <v>183</v>
      </c>
      <c r="B44" s="71">
        <v>29.15</v>
      </c>
      <c r="C44" s="57">
        <f>IFERROR(ROUND(B44*22*80%,2),0)</f>
        <v>513.04</v>
      </c>
      <c r="D44" s="71" t="s">
        <v>99</v>
      </c>
      <c r="E44" s="57">
        <f>IFERROR(ROUND(D44*22*80%,2),0)</f>
        <v>0</v>
      </c>
      <c r="G44" s="111" t="s">
        <v>141</v>
      </c>
      <c r="H44" s="112">
        <f>27*2*1</f>
        <v>54</v>
      </c>
      <c r="I44" s="153">
        <f>IFERROR(ROUND(B44*H44,2),"")</f>
        <v>1574.1</v>
      </c>
    </row>
    <row r="45" spans="1:9" ht="38.25" customHeight="1" x14ac:dyDescent="0.25">
      <c r="A45" s="56" t="s">
        <v>100</v>
      </c>
      <c r="B45" s="219" t="s">
        <v>99</v>
      </c>
      <c r="C45" s="219"/>
      <c r="D45" s="219" t="s">
        <v>99</v>
      </c>
      <c r="E45" s="219"/>
      <c r="G45" s="121" t="s">
        <v>186</v>
      </c>
      <c r="H45" s="112">
        <f>27*1*1</f>
        <v>27</v>
      </c>
      <c r="I45" s="167">
        <f>IFERROR(ROUND(B44*H45*80%,2),"")</f>
        <v>629.64</v>
      </c>
    </row>
    <row r="46" spans="1:9" x14ac:dyDescent="0.25">
      <c r="A46" s="56" t="s">
        <v>101</v>
      </c>
      <c r="B46" s="219" t="s">
        <v>99</v>
      </c>
      <c r="C46" s="219"/>
      <c r="D46" s="219" t="s">
        <v>99</v>
      </c>
      <c r="E46" s="219"/>
      <c r="G46" s="108" t="s">
        <v>106</v>
      </c>
      <c r="H46" s="209">
        <f>SUM(I44:I45)</f>
        <v>2203.7399999999998</v>
      </c>
      <c r="I46" s="209"/>
    </row>
    <row r="47" spans="1:9" x14ac:dyDescent="0.25">
      <c r="A47" s="58" t="s">
        <v>102</v>
      </c>
      <c r="B47" s="219">
        <v>4</v>
      </c>
      <c r="C47" s="219"/>
      <c r="D47" s="219">
        <f>B47</f>
        <v>4</v>
      </c>
      <c r="E47" s="219"/>
      <c r="G47" s="108" t="s">
        <v>107</v>
      </c>
      <c r="H47" s="210">
        <f>I40+H46</f>
        <v>6010.6</v>
      </c>
      <c r="I47" s="210"/>
    </row>
    <row r="48" spans="1:9" x14ac:dyDescent="0.25">
      <c r="A48" s="56" t="s">
        <v>103</v>
      </c>
      <c r="B48" s="219">
        <f>Uniformes!$D$9</f>
        <v>0</v>
      </c>
      <c r="C48" s="219"/>
      <c r="D48" s="219">
        <f>B48</f>
        <v>0</v>
      </c>
      <c r="E48" s="219"/>
      <c r="G48" s="99" t="s">
        <v>108</v>
      </c>
      <c r="H48" s="109"/>
      <c r="I48" s="110"/>
    </row>
    <row r="49" spans="1:9" x14ac:dyDescent="0.25">
      <c r="A49" s="56" t="s">
        <v>185</v>
      </c>
      <c r="B49" s="219">
        <f>'B-I'!B50:C50</f>
        <v>0</v>
      </c>
      <c r="C49" s="219"/>
      <c r="D49" s="219"/>
      <c r="E49" s="219"/>
      <c r="G49" s="114" t="s">
        <v>92</v>
      </c>
      <c r="H49" s="115" t="s">
        <v>66</v>
      </c>
      <c r="I49" s="115" t="s">
        <v>58</v>
      </c>
    </row>
    <row r="50" spans="1:9" x14ac:dyDescent="0.25">
      <c r="A50" s="72" t="s">
        <v>136</v>
      </c>
      <c r="B50" s="219"/>
      <c r="C50" s="219"/>
      <c r="D50" s="219">
        <f>B50</f>
        <v>0</v>
      </c>
      <c r="E50" s="219"/>
      <c r="G50" s="102" t="s">
        <v>109</v>
      </c>
      <c r="H50" s="159">
        <f>B57</f>
        <v>0</v>
      </c>
      <c r="I50" s="7">
        <f>ROUND(H$47*H50,2)</f>
        <v>0</v>
      </c>
    </row>
    <row r="51" spans="1:9" x14ac:dyDescent="0.25">
      <c r="A51" s="72" t="s">
        <v>137</v>
      </c>
      <c r="B51" s="219"/>
      <c r="C51" s="219"/>
      <c r="D51" s="219">
        <f>B51</f>
        <v>0</v>
      </c>
      <c r="E51" s="219"/>
      <c r="G51" s="102" t="s">
        <v>110</v>
      </c>
      <c r="H51" s="159">
        <f>B58</f>
        <v>0</v>
      </c>
      <c r="I51" s="7">
        <f>ROUND(H$47*H51,2)</f>
        <v>0</v>
      </c>
    </row>
    <row r="52" spans="1:9" x14ac:dyDescent="0.25">
      <c r="A52" s="72" t="s">
        <v>138</v>
      </c>
      <c r="B52" s="219"/>
      <c r="C52" s="219"/>
      <c r="D52" s="219">
        <f>B52</f>
        <v>0</v>
      </c>
      <c r="E52" s="219"/>
      <c r="G52" s="108" t="s">
        <v>111</v>
      </c>
      <c r="H52" s="168"/>
      <c r="I52" s="60"/>
    </row>
    <row r="53" spans="1:9" x14ac:dyDescent="0.25">
      <c r="A53" s="44" t="s">
        <v>106</v>
      </c>
      <c r="B53" s="192">
        <f>SUM(C43:C44,B45:C52)</f>
        <v>693.97</v>
      </c>
      <c r="C53" s="192"/>
      <c r="D53" s="192">
        <f>SUM(E44:E44,D45:E52)</f>
        <v>4</v>
      </c>
      <c r="E53" s="192"/>
      <c r="G53" s="102" t="s">
        <v>112</v>
      </c>
      <c r="H53" s="169">
        <f>B60</f>
        <v>0.05</v>
      </c>
      <c r="I53" s="7">
        <f>ROUND((H47+I50+I51)*H53/(1-H56),2)</f>
        <v>316.35000000000002</v>
      </c>
    </row>
    <row r="54" spans="1:9" x14ac:dyDescent="0.25">
      <c r="A54" s="44" t="s">
        <v>107</v>
      </c>
      <c r="B54" s="193">
        <f>C39+B53</f>
        <v>2972.42</v>
      </c>
      <c r="C54" s="193"/>
      <c r="D54" s="193">
        <f>E39+D53</f>
        <v>624.48</v>
      </c>
      <c r="E54" s="193"/>
      <c r="G54" s="102" t="s">
        <v>113</v>
      </c>
      <c r="H54" s="159">
        <f>B61</f>
        <v>0</v>
      </c>
      <c r="I54" s="7">
        <f>ROUND((H47+I50+I51)*H54/(1-H56),2)</f>
        <v>0</v>
      </c>
    </row>
    <row r="55" spans="1:9" x14ac:dyDescent="0.25">
      <c r="A55" s="45" t="s">
        <v>108</v>
      </c>
      <c r="B55" s="119"/>
      <c r="C55" s="119"/>
      <c r="D55" s="119"/>
      <c r="E55" s="119"/>
      <c r="G55" s="102" t="s">
        <v>114</v>
      </c>
      <c r="H55" s="159">
        <f>B62</f>
        <v>0</v>
      </c>
      <c r="I55" s="7">
        <f>ROUND((H47+I50+I51)*H55/(1-H56),2)</f>
        <v>0</v>
      </c>
    </row>
    <row r="56" spans="1:9" x14ac:dyDescent="0.25">
      <c r="A56" s="59" t="s">
        <v>92</v>
      </c>
      <c r="B56" s="86" t="s">
        <v>66</v>
      </c>
      <c r="C56" s="86" t="s">
        <v>58</v>
      </c>
      <c r="D56" s="150" t="s">
        <v>66</v>
      </c>
      <c r="E56" s="150" t="s">
        <v>58</v>
      </c>
      <c r="G56" s="108" t="s">
        <v>115</v>
      </c>
      <c r="H56" s="61">
        <f t="shared" ref="H56" si="13">SUM(H53:H55)</f>
        <v>0.05</v>
      </c>
      <c r="I56" s="7">
        <f>SUM(I53:I55)</f>
        <v>316.35000000000002</v>
      </c>
    </row>
    <row r="57" spans="1:9" x14ac:dyDescent="0.25">
      <c r="A57" s="48" t="s">
        <v>109</v>
      </c>
      <c r="B57" s="29"/>
      <c r="C57" s="7">
        <f>ROUND(B$54*B57,2)</f>
        <v>0</v>
      </c>
      <c r="D57" s="163">
        <f>B57</f>
        <v>0</v>
      </c>
      <c r="E57" s="7">
        <f>ROUND(D$54*D57,2)</f>
        <v>0</v>
      </c>
      <c r="G57" s="102" t="s">
        <v>116</v>
      </c>
      <c r="H57" s="6"/>
      <c r="I57" s="5">
        <f>SUM(I50:I51,I56)</f>
        <v>316.35000000000002</v>
      </c>
    </row>
    <row r="58" spans="1:9" x14ac:dyDescent="0.25">
      <c r="A58" s="48" t="s">
        <v>110</v>
      </c>
      <c r="B58" s="29"/>
      <c r="C58" s="7">
        <f>ROUND(B$54*B58,2)</f>
        <v>0</v>
      </c>
      <c r="D58" s="163">
        <f>B58</f>
        <v>0</v>
      </c>
      <c r="E58" s="7">
        <f>ROUND(D$54*D58,2)</f>
        <v>0</v>
      </c>
      <c r="G58" s="102"/>
      <c r="H58" s="12"/>
      <c r="I58" s="3" t="s">
        <v>58</v>
      </c>
    </row>
    <row r="59" spans="1:9" x14ac:dyDescent="0.25">
      <c r="A59" s="44" t="s">
        <v>111</v>
      </c>
      <c r="B59" s="60"/>
      <c r="C59" s="60"/>
      <c r="D59" s="164"/>
      <c r="E59" s="60"/>
      <c r="G59" s="117" t="s">
        <v>117</v>
      </c>
      <c r="H59" s="117"/>
      <c r="I59" s="15">
        <f>H47+I57</f>
        <v>6326.9500000000007</v>
      </c>
    </row>
    <row r="60" spans="1:9" x14ac:dyDescent="0.25">
      <c r="A60" s="48" t="s">
        <v>112</v>
      </c>
      <c r="B60" s="73">
        <v>0.05</v>
      </c>
      <c r="C60" s="7">
        <f>ROUND((B54+C57+C58)*B60/(1-B63),2)</f>
        <v>156.44</v>
      </c>
      <c r="D60" s="165">
        <f>B60</f>
        <v>0.05</v>
      </c>
      <c r="E60" s="166">
        <f>ROUND((D54+E57+E58)*D60/(1-D63),2)</f>
        <v>32.869999999999997</v>
      </c>
    </row>
    <row r="61" spans="1:9" x14ac:dyDescent="0.25">
      <c r="A61" s="48" t="s">
        <v>113</v>
      </c>
      <c r="B61" s="28"/>
      <c r="C61" s="7">
        <f>ROUND((B54+C57+C58)*B61/(1-B63),2)</f>
        <v>0</v>
      </c>
      <c r="D61" s="159">
        <f>B61</f>
        <v>0</v>
      </c>
      <c r="E61" s="7">
        <f>ROUND((D54+E57+E58)*D61/(1-D63),2)</f>
        <v>0</v>
      </c>
    </row>
    <row r="62" spans="1:9" x14ac:dyDescent="0.25">
      <c r="A62" s="48" t="s">
        <v>114</v>
      </c>
      <c r="B62" s="28"/>
      <c r="C62" s="7">
        <f>ROUND((B54+C57+C58)*B62/(1-B63),2)</f>
        <v>0</v>
      </c>
      <c r="D62" s="159">
        <f>B62</f>
        <v>0</v>
      </c>
      <c r="E62" s="7">
        <f>ROUND((D54+E57+E58)*D62/(1-D63),2)</f>
        <v>0</v>
      </c>
    </row>
    <row r="63" spans="1:9" x14ac:dyDescent="0.25">
      <c r="A63" s="44" t="s">
        <v>115</v>
      </c>
      <c r="B63" s="61">
        <f t="shared" ref="B63:C63" si="14">SUM(B60:B62)</f>
        <v>0.05</v>
      </c>
      <c r="C63" s="7">
        <f t="shared" si="14"/>
        <v>156.44</v>
      </c>
      <c r="D63" s="61">
        <f t="shared" ref="D63:E63" si="15">SUM(D60:D62)</f>
        <v>0.05</v>
      </c>
      <c r="E63" s="7">
        <f t="shared" si="15"/>
        <v>32.869999999999997</v>
      </c>
    </row>
    <row r="64" spans="1:9" x14ac:dyDescent="0.25">
      <c r="A64" s="48" t="s">
        <v>116</v>
      </c>
      <c r="B64" s="6"/>
      <c r="C64" s="5">
        <f>SUM(C57:C58,C63)</f>
        <v>156.44</v>
      </c>
      <c r="D64" s="6"/>
      <c r="E64" s="5">
        <f>SUM(E57:E58,E63)</f>
        <v>32.869999999999997</v>
      </c>
    </row>
    <row r="65" spans="1:9" x14ac:dyDescent="0.25">
      <c r="A65" s="48"/>
      <c r="B65" s="4"/>
      <c r="C65" s="3" t="s">
        <v>58</v>
      </c>
      <c r="D65" s="4"/>
      <c r="E65" s="3" t="s">
        <v>58</v>
      </c>
    </row>
    <row r="66" spans="1:9" x14ac:dyDescent="0.25">
      <c r="A66" s="46" t="s">
        <v>117</v>
      </c>
      <c r="B66" s="46"/>
      <c r="C66" s="87">
        <f>B54+C64</f>
        <v>3128.86</v>
      </c>
      <c r="D66" s="46"/>
      <c r="E66" s="151">
        <f>D54+E64</f>
        <v>657.35</v>
      </c>
    </row>
    <row r="67" spans="1:9" s="120" customFormat="1" x14ac:dyDescent="0.25">
      <c r="A67" s="62"/>
      <c r="B67" s="63"/>
      <c r="C67" s="64"/>
      <c r="D67" s="43"/>
      <c r="E67" s="43"/>
    </row>
    <row r="68" spans="1:9" x14ac:dyDescent="0.25">
      <c r="A68" s="62"/>
      <c r="B68" s="63"/>
    </row>
    <row r="69" spans="1:9" x14ac:dyDescent="0.25">
      <c r="A69" s="217" t="s">
        <v>118</v>
      </c>
      <c r="B69" s="217"/>
      <c r="C69" s="217"/>
      <c r="D69" s="64"/>
    </row>
    <row r="70" spans="1:9" x14ac:dyDescent="0.25">
      <c r="A70" s="40" t="s">
        <v>18</v>
      </c>
      <c r="B70" s="197">
        <f>B1</f>
        <v>1596.27</v>
      </c>
      <c r="C70" s="197"/>
      <c r="H70" s="64"/>
      <c r="I70" s="64"/>
    </row>
    <row r="71" spans="1:9" x14ac:dyDescent="0.25">
      <c r="A71" s="96" t="s">
        <v>139</v>
      </c>
      <c r="B71" s="197" t="str">
        <f>B2</f>
        <v>Faxineira</v>
      </c>
      <c r="C71" s="197"/>
    </row>
    <row r="72" spans="1:9" x14ac:dyDescent="0.25">
      <c r="A72" s="42" t="s">
        <v>2</v>
      </c>
      <c r="B72" s="197" t="str">
        <f>B3</f>
        <v>MG000165/2025</v>
      </c>
      <c r="C72" s="197"/>
    </row>
    <row r="73" spans="1:9" x14ac:dyDescent="0.25">
      <c r="A73" s="42" t="s">
        <v>140</v>
      </c>
      <c r="B73" s="197" t="str">
        <f>B4</f>
        <v>Poços de Caldas</v>
      </c>
      <c r="C73" s="197"/>
    </row>
    <row r="74" spans="1:9" x14ac:dyDescent="0.25">
      <c r="A74" s="98"/>
      <c r="B74" s="197"/>
      <c r="C74" s="197"/>
    </row>
    <row r="75" spans="1:9" x14ac:dyDescent="0.25">
      <c r="A75" s="99" t="s">
        <v>56</v>
      </c>
      <c r="B75" s="211"/>
      <c r="C75" s="212"/>
    </row>
    <row r="76" spans="1:9" x14ac:dyDescent="0.25">
      <c r="A76" s="100" t="s">
        <v>57</v>
      </c>
      <c r="B76" s="213" t="s">
        <v>58</v>
      </c>
      <c r="C76" s="214"/>
    </row>
    <row r="77" spans="1:9" x14ac:dyDescent="0.25">
      <c r="A77" s="101" t="s">
        <v>119</v>
      </c>
      <c r="B77" s="200">
        <f>SUM(B81*C81,B82*C82)*24</f>
        <v>2861.88</v>
      </c>
      <c r="C77" s="200"/>
    </row>
    <row r="78" spans="1:9" x14ac:dyDescent="0.25">
      <c r="A78" s="102" t="s">
        <v>120</v>
      </c>
      <c r="B78" s="215">
        <f>B70</f>
        <v>1596.27</v>
      </c>
      <c r="C78" s="216"/>
    </row>
    <row r="79" spans="1:9" x14ac:dyDescent="0.25">
      <c r="A79" s="48"/>
      <c r="B79" s="215"/>
      <c r="C79" s="216"/>
    </row>
    <row r="80" spans="1:9" x14ac:dyDescent="0.25">
      <c r="A80" s="48"/>
      <c r="B80" s="103" t="s">
        <v>121</v>
      </c>
      <c r="C80" s="104" t="s">
        <v>122</v>
      </c>
    </row>
    <row r="81" spans="1:3" x14ac:dyDescent="0.2">
      <c r="A81" s="102" t="s">
        <v>123</v>
      </c>
      <c r="B81" s="105">
        <v>3.625</v>
      </c>
      <c r="C81" s="106">
        <f>ROUND(SUM(B78:C79)/220*150%,2)</f>
        <v>10.88</v>
      </c>
    </row>
    <row r="82" spans="1:3" x14ac:dyDescent="0.2">
      <c r="A82" s="102" t="s">
        <v>124</v>
      </c>
      <c r="B82" s="105">
        <v>5.5</v>
      </c>
      <c r="C82" s="106">
        <f>ROUND(SUM(B78:C79)/220*200%,2)</f>
        <v>14.51</v>
      </c>
    </row>
    <row r="83" spans="1:3" ht="25.5" x14ac:dyDescent="0.25">
      <c r="A83" s="100" t="s">
        <v>64</v>
      </c>
      <c r="B83" s="100"/>
      <c r="C83" s="107"/>
    </row>
    <row r="84" spans="1:3" x14ac:dyDescent="0.25">
      <c r="A84" s="108" t="s">
        <v>65</v>
      </c>
      <c r="B84" s="50" t="s">
        <v>66</v>
      </c>
      <c r="C84" s="3" t="s">
        <v>58</v>
      </c>
    </row>
    <row r="85" spans="1:3" x14ac:dyDescent="0.25">
      <c r="A85" s="102" t="s">
        <v>67</v>
      </c>
      <c r="B85" s="14">
        <f t="shared" ref="B85:B92" si="16">B16</f>
        <v>0.2</v>
      </c>
      <c r="C85" s="7">
        <f t="shared" ref="C85:C92" si="17">ROUND(B$77*B85,2)</f>
        <v>572.38</v>
      </c>
    </row>
    <row r="86" spans="1:3" x14ac:dyDescent="0.25">
      <c r="A86" s="102" t="s">
        <v>68</v>
      </c>
      <c r="B86" s="14">
        <f t="shared" si="16"/>
        <v>0</v>
      </c>
      <c r="C86" s="7">
        <f t="shared" si="17"/>
        <v>0</v>
      </c>
    </row>
    <row r="87" spans="1:3" x14ac:dyDescent="0.25">
      <c r="A87" s="102" t="s">
        <v>69</v>
      </c>
      <c r="B87" s="14">
        <f t="shared" si="16"/>
        <v>0</v>
      </c>
      <c r="C87" s="7">
        <f t="shared" si="17"/>
        <v>0</v>
      </c>
    </row>
    <row r="88" spans="1:3" x14ac:dyDescent="0.25">
      <c r="A88" s="102" t="s">
        <v>70</v>
      </c>
      <c r="B88" s="14">
        <f t="shared" si="16"/>
        <v>0</v>
      </c>
      <c r="C88" s="7">
        <f t="shared" si="17"/>
        <v>0</v>
      </c>
    </row>
    <row r="89" spans="1:3" x14ac:dyDescent="0.25">
      <c r="A89" s="102" t="s">
        <v>71</v>
      </c>
      <c r="B89" s="14">
        <f t="shared" si="16"/>
        <v>0</v>
      </c>
      <c r="C89" s="7">
        <f t="shared" si="17"/>
        <v>0</v>
      </c>
    </row>
    <row r="90" spans="1:3" x14ac:dyDescent="0.25">
      <c r="A90" s="102" t="s">
        <v>72</v>
      </c>
      <c r="B90" s="14">
        <f t="shared" si="16"/>
        <v>0.08</v>
      </c>
      <c r="C90" s="7">
        <f t="shared" si="17"/>
        <v>228.95</v>
      </c>
    </row>
    <row r="91" spans="1:3" x14ac:dyDescent="0.25">
      <c r="A91" s="102" t="s">
        <v>73</v>
      </c>
      <c r="B91" s="14">
        <f t="shared" si="16"/>
        <v>0</v>
      </c>
      <c r="C91" s="7">
        <f t="shared" si="17"/>
        <v>0</v>
      </c>
    </row>
    <row r="92" spans="1:3" x14ac:dyDescent="0.25">
      <c r="A92" s="102" t="s">
        <v>74</v>
      </c>
      <c r="B92" s="14">
        <f t="shared" si="16"/>
        <v>0</v>
      </c>
      <c r="C92" s="7">
        <f t="shared" si="17"/>
        <v>0</v>
      </c>
    </row>
    <row r="93" spans="1:3" x14ac:dyDescent="0.25">
      <c r="A93" s="108" t="s">
        <v>75</v>
      </c>
      <c r="B93" s="50" t="s">
        <v>66</v>
      </c>
      <c r="C93" s="3" t="s">
        <v>58</v>
      </c>
    </row>
    <row r="94" spans="1:3" x14ac:dyDescent="0.25">
      <c r="A94" s="102" t="s">
        <v>76</v>
      </c>
      <c r="B94" s="14">
        <f t="shared" ref="B94:B100" si="18">B25</f>
        <v>0.1111</v>
      </c>
      <c r="C94" s="7">
        <f t="shared" ref="C94:C100" si="19">ROUND(B$77*B94,2)</f>
        <v>317.95</v>
      </c>
    </row>
    <row r="95" spans="1:3" x14ac:dyDescent="0.25">
      <c r="A95" s="102" t="s">
        <v>77</v>
      </c>
      <c r="B95" s="14">
        <f t="shared" si="18"/>
        <v>0</v>
      </c>
      <c r="C95" s="7">
        <f t="shared" si="19"/>
        <v>0</v>
      </c>
    </row>
    <row r="96" spans="1:3" x14ac:dyDescent="0.25">
      <c r="A96" s="102" t="s">
        <v>78</v>
      </c>
      <c r="B96" s="14">
        <f t="shared" si="18"/>
        <v>0</v>
      </c>
      <c r="C96" s="7">
        <f t="shared" si="19"/>
        <v>0</v>
      </c>
    </row>
    <row r="97" spans="1:3" x14ac:dyDescent="0.25">
      <c r="A97" s="102" t="s">
        <v>79</v>
      </c>
      <c r="B97" s="14">
        <f t="shared" si="18"/>
        <v>0</v>
      </c>
      <c r="C97" s="7">
        <f t="shared" si="19"/>
        <v>0</v>
      </c>
    </row>
    <row r="98" spans="1:3" x14ac:dyDescent="0.25">
      <c r="A98" s="102" t="s">
        <v>80</v>
      </c>
      <c r="B98" s="14">
        <f t="shared" si="18"/>
        <v>0</v>
      </c>
      <c r="C98" s="7">
        <f t="shared" si="19"/>
        <v>0</v>
      </c>
    </row>
    <row r="99" spans="1:3" x14ac:dyDescent="0.25">
      <c r="A99" s="102" t="s">
        <v>81</v>
      </c>
      <c r="B99" s="14">
        <f t="shared" si="18"/>
        <v>5.4000000000000003E-3</v>
      </c>
      <c r="C99" s="7">
        <f t="shared" si="19"/>
        <v>15.45</v>
      </c>
    </row>
    <row r="100" spans="1:3" x14ac:dyDescent="0.25">
      <c r="A100" s="102" t="s">
        <v>82</v>
      </c>
      <c r="B100" s="14">
        <f t="shared" si="18"/>
        <v>8.3299999999999999E-2</v>
      </c>
      <c r="C100" s="7">
        <f t="shared" si="19"/>
        <v>238.39</v>
      </c>
    </row>
    <row r="101" spans="1:3" x14ac:dyDescent="0.25">
      <c r="A101" s="108" t="s">
        <v>83</v>
      </c>
      <c r="B101" s="50" t="s">
        <v>66</v>
      </c>
      <c r="C101" s="3" t="s">
        <v>58</v>
      </c>
    </row>
    <row r="102" spans="1:3" x14ac:dyDescent="0.25">
      <c r="A102" s="102" t="s">
        <v>84</v>
      </c>
      <c r="B102" s="14">
        <f>B33</f>
        <v>0</v>
      </c>
      <c r="C102" s="7">
        <f>ROUND(B$77*B102,2)</f>
        <v>0</v>
      </c>
    </row>
    <row r="103" spans="1:3" x14ac:dyDescent="0.25">
      <c r="A103" s="102" t="s">
        <v>85</v>
      </c>
      <c r="B103" s="14">
        <f>B34</f>
        <v>0</v>
      </c>
      <c r="C103" s="7">
        <f>ROUND(B$77*B103,2)</f>
        <v>0</v>
      </c>
    </row>
    <row r="104" spans="1:3" ht="25.5" x14ac:dyDescent="0.25">
      <c r="A104" s="48" t="s">
        <v>125</v>
      </c>
      <c r="B104" s="14">
        <f>B35</f>
        <v>3.44E-2</v>
      </c>
      <c r="C104" s="7">
        <f>ROUND(B$77*B104,2)</f>
        <v>98.45</v>
      </c>
    </row>
    <row r="105" spans="1:3" x14ac:dyDescent="0.25">
      <c r="A105" s="108" t="s">
        <v>87</v>
      </c>
      <c r="B105" s="50" t="s">
        <v>66</v>
      </c>
      <c r="C105" s="3" t="s">
        <v>58</v>
      </c>
    </row>
    <row r="106" spans="1:3" ht="25.5" x14ac:dyDescent="0.25">
      <c r="A106" s="102" t="s">
        <v>126</v>
      </c>
      <c r="B106" s="51">
        <f>ROUND(SUM(B85:B92)*SUM(B94:B100),4)</f>
        <v>5.5899999999999998E-2</v>
      </c>
      <c r="C106" s="7">
        <f>ROUND(B$77*B106,2)</f>
        <v>159.97999999999999</v>
      </c>
    </row>
    <row r="107" spans="1:3" x14ac:dyDescent="0.25">
      <c r="A107" s="108" t="s">
        <v>89</v>
      </c>
      <c r="B107" s="52">
        <f t="shared" ref="B107:C107" si="20">SUM(B85:B106)</f>
        <v>0.57009999999999994</v>
      </c>
      <c r="C107" s="87">
        <f t="shared" si="20"/>
        <v>1631.55</v>
      </c>
    </row>
    <row r="108" spans="1:3" x14ac:dyDescent="0.25">
      <c r="A108" s="108" t="s">
        <v>90</v>
      </c>
      <c r="B108" s="53"/>
      <c r="C108" s="87">
        <f>B77+C107</f>
        <v>4493.43</v>
      </c>
    </row>
    <row r="109" spans="1:3" x14ac:dyDescent="0.25">
      <c r="A109" s="99" t="s">
        <v>91</v>
      </c>
      <c r="B109" s="109"/>
      <c r="C109" s="110"/>
    </row>
    <row r="110" spans="1:3" x14ac:dyDescent="0.25">
      <c r="A110" s="205" t="s">
        <v>92</v>
      </c>
      <c r="B110" s="207" t="s">
        <v>127</v>
      </c>
      <c r="C110" s="207" t="s">
        <v>128</v>
      </c>
    </row>
    <row r="111" spans="1:3" x14ac:dyDescent="0.25">
      <c r="A111" s="206"/>
      <c r="B111" s="208"/>
      <c r="C111" s="208"/>
    </row>
    <row r="112" spans="1:3" ht="25.5" x14ac:dyDescent="0.25">
      <c r="A112" s="111" t="s">
        <v>141</v>
      </c>
      <c r="B112" s="112">
        <f>27*2*1</f>
        <v>54</v>
      </c>
      <c r="C112" s="89">
        <f>IFERROR(ROUND(B43*B112,2),"")</f>
        <v>324</v>
      </c>
    </row>
    <row r="113" spans="1:3" ht="38.25" x14ac:dyDescent="0.25">
      <c r="A113" s="121" t="s">
        <v>142</v>
      </c>
      <c r="B113" s="112">
        <f>27*1*1</f>
        <v>27</v>
      </c>
      <c r="C113" s="89">
        <f>IFERROR(ROUND(B44*B113,2),"")*80%</f>
        <v>629.64</v>
      </c>
    </row>
    <row r="114" spans="1:3" x14ac:dyDescent="0.25">
      <c r="A114" s="108" t="s">
        <v>106</v>
      </c>
      <c r="B114" s="209">
        <f>SUM(C112:C113)</f>
        <v>953.64</v>
      </c>
      <c r="C114" s="209"/>
    </row>
    <row r="115" spans="1:3" x14ac:dyDescent="0.25">
      <c r="A115" s="108" t="s">
        <v>107</v>
      </c>
      <c r="B115" s="210">
        <f>C108+B114</f>
        <v>5447.0700000000006</v>
      </c>
      <c r="C115" s="210"/>
    </row>
    <row r="116" spans="1:3" x14ac:dyDescent="0.25">
      <c r="A116" s="99" t="s">
        <v>108</v>
      </c>
      <c r="B116" s="109"/>
      <c r="C116" s="110"/>
    </row>
    <row r="117" spans="1:3" x14ac:dyDescent="0.25">
      <c r="A117" s="114" t="s">
        <v>92</v>
      </c>
      <c r="B117" s="115" t="s">
        <v>66</v>
      </c>
      <c r="C117" s="115" t="s">
        <v>58</v>
      </c>
    </row>
    <row r="118" spans="1:3" x14ac:dyDescent="0.25">
      <c r="A118" s="102" t="s">
        <v>109</v>
      </c>
      <c r="B118" s="14">
        <f>B57</f>
        <v>0</v>
      </c>
      <c r="C118" s="7">
        <f>ROUND(B$115*B118,2)</f>
        <v>0</v>
      </c>
    </row>
    <row r="119" spans="1:3" x14ac:dyDescent="0.25">
      <c r="A119" s="102" t="s">
        <v>110</v>
      </c>
      <c r="B119" s="14">
        <f>B58</f>
        <v>0</v>
      </c>
      <c r="C119" s="7">
        <f>ROUND(B$115*B119,2)</f>
        <v>0</v>
      </c>
    </row>
    <row r="120" spans="1:3" x14ac:dyDescent="0.25">
      <c r="A120" s="108" t="s">
        <v>111</v>
      </c>
      <c r="B120" s="116"/>
      <c r="C120" s="60"/>
    </row>
    <row r="121" spans="1:3" x14ac:dyDescent="0.25">
      <c r="A121" s="102" t="s">
        <v>112</v>
      </c>
      <c r="B121" s="118">
        <f>B60</f>
        <v>0.05</v>
      </c>
      <c r="C121" s="7">
        <f>ROUND((B115+C118+C119)*B121/(1-B124),2)</f>
        <v>286.69</v>
      </c>
    </row>
    <row r="122" spans="1:3" x14ac:dyDescent="0.25">
      <c r="A122" s="102" t="s">
        <v>113</v>
      </c>
      <c r="B122" s="14">
        <f>B61</f>
        <v>0</v>
      </c>
      <c r="C122" s="7">
        <f>ROUND((B115+C118+C119)*B122/(1-B124),2)</f>
        <v>0</v>
      </c>
    </row>
    <row r="123" spans="1:3" x14ac:dyDescent="0.25">
      <c r="A123" s="102" t="s">
        <v>114</v>
      </c>
      <c r="B123" s="14">
        <f>B62</f>
        <v>0</v>
      </c>
      <c r="C123" s="7">
        <f>ROUND((B115+C118+C119)*B123/(1-B124),2)</f>
        <v>0</v>
      </c>
    </row>
    <row r="124" spans="1:3" x14ac:dyDescent="0.25">
      <c r="A124" s="108" t="s">
        <v>115</v>
      </c>
      <c r="B124" s="61">
        <f t="shared" ref="B124" si="21">SUM(B121:B123)</f>
        <v>0.05</v>
      </c>
      <c r="C124" s="7">
        <f>SUM(C121:C123)</f>
        <v>286.69</v>
      </c>
    </row>
    <row r="125" spans="1:3" x14ac:dyDescent="0.25">
      <c r="A125" s="102" t="s">
        <v>116</v>
      </c>
      <c r="B125" s="6"/>
      <c r="C125" s="5">
        <f>SUM(C118:C119,C124)</f>
        <v>286.69</v>
      </c>
    </row>
    <row r="126" spans="1:3" x14ac:dyDescent="0.25">
      <c r="A126" s="102"/>
      <c r="B126" s="12"/>
      <c r="C126" s="3" t="s">
        <v>58</v>
      </c>
    </row>
    <row r="127" spans="1:3" x14ac:dyDescent="0.25">
      <c r="A127" s="117" t="s">
        <v>117</v>
      </c>
      <c r="B127" s="117"/>
      <c r="C127" s="15">
        <f>B115+C125</f>
        <v>5733.76</v>
      </c>
    </row>
    <row r="128" spans="1:3" x14ac:dyDescent="0.25">
      <c r="B128" s="43"/>
    </row>
    <row r="129" spans="1:9" x14ac:dyDescent="0.25">
      <c r="A129" s="43" t="s">
        <v>131</v>
      </c>
      <c r="B129" s="2" t="s">
        <v>132</v>
      </c>
      <c r="C129" s="64" t="s">
        <v>133</v>
      </c>
      <c r="D129" s="64" t="s">
        <v>143</v>
      </c>
    </row>
    <row r="130" spans="1:9" x14ac:dyDescent="0.25">
      <c r="H130" s="64"/>
      <c r="I130" s="64"/>
    </row>
  </sheetData>
  <sheetProtection formatCells="0" formatColumns="0" formatRows="0"/>
  <mergeCells count="82">
    <mergeCell ref="H42:H43"/>
    <mergeCell ref="I42:I43"/>
    <mergeCell ref="H46:I46"/>
    <mergeCell ref="D52:E52"/>
    <mergeCell ref="D53:E53"/>
    <mergeCell ref="D54:E54"/>
    <mergeCell ref="G1:I1"/>
    <mergeCell ref="H2:I2"/>
    <mergeCell ref="H3:I3"/>
    <mergeCell ref="H4:I4"/>
    <mergeCell ref="H5:I5"/>
    <mergeCell ref="H6:I6"/>
    <mergeCell ref="H7:I7"/>
    <mergeCell ref="H8:I8"/>
    <mergeCell ref="H9:I9"/>
    <mergeCell ref="H10:I10"/>
    <mergeCell ref="H47:I47"/>
    <mergeCell ref="H11:I11"/>
    <mergeCell ref="G42:G43"/>
    <mergeCell ref="D47:E47"/>
    <mergeCell ref="D48:E48"/>
    <mergeCell ref="D49:E49"/>
    <mergeCell ref="D50:E50"/>
    <mergeCell ref="D51:E51"/>
    <mergeCell ref="D11:E11"/>
    <mergeCell ref="D12:E12"/>
    <mergeCell ref="D14:E14"/>
    <mergeCell ref="D45:E45"/>
    <mergeCell ref="D46:E46"/>
    <mergeCell ref="D6:E6"/>
    <mergeCell ref="D7:E7"/>
    <mergeCell ref="D8:E8"/>
    <mergeCell ref="D9:E9"/>
    <mergeCell ref="D10:E10"/>
    <mergeCell ref="D1:E1"/>
    <mergeCell ref="D2:E2"/>
    <mergeCell ref="D3:E3"/>
    <mergeCell ref="D4:E4"/>
    <mergeCell ref="D5:E5"/>
    <mergeCell ref="B12:C12"/>
    <mergeCell ref="B1:C1"/>
    <mergeCell ref="B2:C2"/>
    <mergeCell ref="B3:C3"/>
    <mergeCell ref="B4:C4"/>
    <mergeCell ref="B5:C5"/>
    <mergeCell ref="B6:C6"/>
    <mergeCell ref="B7:C7"/>
    <mergeCell ref="B8:C8"/>
    <mergeCell ref="B9:C9"/>
    <mergeCell ref="B10:C10"/>
    <mergeCell ref="B11:C11"/>
    <mergeCell ref="B46:C46"/>
    <mergeCell ref="B47:C47"/>
    <mergeCell ref="B48:C48"/>
    <mergeCell ref="B49:C49"/>
    <mergeCell ref="B50:C50"/>
    <mergeCell ref="B13:C13"/>
    <mergeCell ref="B14:C14"/>
    <mergeCell ref="A41:A42"/>
    <mergeCell ref="B41:C41"/>
    <mergeCell ref="B45:C45"/>
    <mergeCell ref="B73:C73"/>
    <mergeCell ref="B74:C74"/>
    <mergeCell ref="B75:C75"/>
    <mergeCell ref="B76:C76"/>
    <mergeCell ref="B51:C51"/>
    <mergeCell ref="D41:E41"/>
    <mergeCell ref="B115:C115"/>
    <mergeCell ref="B78:C78"/>
    <mergeCell ref="B79:C79"/>
    <mergeCell ref="A110:A111"/>
    <mergeCell ref="B110:B111"/>
    <mergeCell ref="C110:C111"/>
    <mergeCell ref="B114:C114"/>
    <mergeCell ref="B77:C77"/>
    <mergeCell ref="B52:C52"/>
    <mergeCell ref="B53:C53"/>
    <mergeCell ref="B54:C54"/>
    <mergeCell ref="A69:C69"/>
    <mergeCell ref="B70:C70"/>
    <mergeCell ref="B71:C71"/>
    <mergeCell ref="B72:C72"/>
  </mergeCells>
  <conditionalFormatting sqref="A80 D27:E29 D24:E25 D15:E16 D40:E40 D42:E42 A45:A46 B45:E47">
    <cfRule type="cellIs" dxfId="93" priority="80" operator="equal">
      <formula>0</formula>
    </cfRule>
  </conditionalFormatting>
  <conditionalFormatting sqref="A70:A73">
    <cfRule type="cellIs" dxfId="92" priority="79" operator="equal">
      <formula>0</formula>
    </cfRule>
  </conditionalFormatting>
  <conditionalFormatting sqref="A79">
    <cfRule type="cellIs" dxfId="91" priority="78" operator="equal">
      <formula>0</formula>
    </cfRule>
  </conditionalFormatting>
  <conditionalFormatting sqref="B77:C77">
    <cfRule type="cellIs" dxfId="90" priority="77" operator="equal">
      <formula>0</formula>
    </cfRule>
  </conditionalFormatting>
  <conditionalFormatting sqref="B114:C115">
    <cfRule type="cellIs" dxfId="89" priority="74" operator="equal">
      <formula>0</formula>
    </cfRule>
  </conditionalFormatting>
  <conditionalFormatting sqref="C107:C108">
    <cfRule type="cellIs" dxfId="88" priority="72" operator="equal">
      <formula>0</formula>
    </cfRule>
  </conditionalFormatting>
  <conditionalFormatting sqref="C125:C127">
    <cfRule type="cellIs" dxfId="87" priority="71" operator="equal">
      <formula>0</formula>
    </cfRule>
  </conditionalFormatting>
  <conditionalFormatting sqref="B105 B107">
    <cfRule type="cellIs" dxfId="86" priority="70" operator="equal">
      <formula>0</formula>
    </cfRule>
  </conditionalFormatting>
  <conditionalFormatting sqref="C85:C92">
    <cfRule type="cellIs" dxfId="85" priority="68" operator="equal">
      <formula>0</formula>
    </cfRule>
  </conditionalFormatting>
  <conditionalFormatting sqref="C94:C100">
    <cfRule type="cellIs" dxfId="84" priority="67" operator="equal">
      <formula>0</formula>
    </cfRule>
  </conditionalFormatting>
  <conditionalFormatting sqref="C102:C104">
    <cfRule type="cellIs" dxfId="83" priority="66" operator="equal">
      <formula>0</formula>
    </cfRule>
  </conditionalFormatting>
  <conditionalFormatting sqref="C106">
    <cfRule type="cellIs" dxfId="82" priority="65" operator="equal">
      <formula>0</formula>
    </cfRule>
  </conditionalFormatting>
  <conditionalFormatting sqref="B124">
    <cfRule type="cellIs" dxfId="81" priority="64" operator="equal">
      <formula>0</formula>
    </cfRule>
  </conditionalFormatting>
  <conditionalFormatting sqref="C118:C124">
    <cfRule type="cellIs" dxfId="80" priority="63" operator="equal">
      <formula>0</formula>
    </cfRule>
  </conditionalFormatting>
  <conditionalFormatting sqref="C43:C44 B6 B7:C13 B14 B15:C29 A130:C1048576 B68:C68 B5:C5 B51:C66 B38:C42 C37 B31:C36 C30">
    <cfRule type="cellIs" dxfId="79" priority="62" operator="equal">
      <formula>0</formula>
    </cfRule>
  </conditionalFormatting>
  <conditionalFormatting sqref="D69">
    <cfRule type="cellIs" dxfId="78" priority="61" operator="equal">
      <formula>0</formula>
    </cfRule>
  </conditionalFormatting>
  <conditionalFormatting sqref="A43:A44 A47 A1 A56:A66 A68:A69 A51:A54 A3 A5:A29 A31:A41">
    <cfRule type="cellIs" dxfId="77" priority="60" operator="equal">
      <formula>0</formula>
    </cfRule>
  </conditionalFormatting>
  <conditionalFormatting sqref="I70">
    <cfRule type="cellIs" dxfId="76" priority="57" operator="equal">
      <formula>0</formula>
    </cfRule>
  </conditionalFormatting>
  <conditionalFormatting sqref="A55">
    <cfRule type="cellIs" dxfId="75" priority="58" operator="equal">
      <formula>0</formula>
    </cfRule>
  </conditionalFormatting>
  <conditionalFormatting sqref="H70">
    <cfRule type="cellIs" dxfId="74" priority="56" operator="equal">
      <formula>0</formula>
    </cfRule>
  </conditionalFormatting>
  <conditionalFormatting sqref="B129:C129">
    <cfRule type="cellIs" dxfId="73" priority="55" operator="equal">
      <formula>0</formula>
    </cfRule>
  </conditionalFormatting>
  <conditionalFormatting sqref="D129">
    <cfRule type="cellIs" dxfId="72" priority="54" operator="equal">
      <formula>0</formula>
    </cfRule>
  </conditionalFormatting>
  <conditionalFormatting sqref="A129">
    <cfRule type="cellIs" dxfId="71" priority="53" operator="equal">
      <formula>0</formula>
    </cfRule>
  </conditionalFormatting>
  <conditionalFormatting sqref="I130">
    <cfRule type="cellIs" dxfId="70" priority="52" operator="equal">
      <formula>0</formula>
    </cfRule>
  </conditionalFormatting>
  <conditionalFormatting sqref="H130">
    <cfRule type="cellIs" dxfId="69" priority="51" operator="equal">
      <formula>0</formula>
    </cfRule>
  </conditionalFormatting>
  <conditionalFormatting sqref="B67:C67">
    <cfRule type="cellIs" dxfId="68" priority="50" operator="equal">
      <formula>0</formula>
    </cfRule>
  </conditionalFormatting>
  <conditionalFormatting sqref="A67">
    <cfRule type="cellIs" dxfId="67" priority="49" operator="equal">
      <formula>0</formula>
    </cfRule>
  </conditionalFormatting>
  <conditionalFormatting sqref="A4">
    <cfRule type="cellIs" dxfId="66" priority="43" operator="equal">
      <formula>0</formula>
    </cfRule>
  </conditionalFormatting>
  <conditionalFormatting sqref="B49:C50">
    <cfRule type="cellIs" dxfId="65" priority="47" operator="equal">
      <formula>0</formula>
    </cfRule>
  </conditionalFormatting>
  <conditionalFormatting sqref="A50">
    <cfRule type="cellIs" dxfId="64" priority="46" operator="equal">
      <formula>0</formula>
    </cfRule>
  </conditionalFormatting>
  <conditionalFormatting sqref="A49">
    <cfRule type="cellIs" dxfId="63" priority="45" operator="equal">
      <formula>0</formula>
    </cfRule>
  </conditionalFormatting>
  <conditionalFormatting sqref="A2">
    <cfRule type="cellIs" dxfId="62" priority="44" operator="equal">
      <formula>0</formula>
    </cfRule>
  </conditionalFormatting>
  <conditionalFormatting sqref="B85:B104">
    <cfRule type="cellIs" dxfId="61" priority="42" operator="equal">
      <formula>0</formula>
    </cfRule>
  </conditionalFormatting>
  <conditionalFormatting sqref="B121">
    <cfRule type="cellIs" dxfId="60" priority="41" operator="equal">
      <formula>0</formula>
    </cfRule>
  </conditionalFormatting>
  <conditionalFormatting sqref="B118">
    <cfRule type="cellIs" dxfId="59" priority="40" operator="equal">
      <formula>0</formula>
    </cfRule>
  </conditionalFormatting>
  <conditionalFormatting sqref="B119">
    <cfRule type="cellIs" dxfId="58" priority="39" operator="equal">
      <formula>0</formula>
    </cfRule>
  </conditionalFormatting>
  <conditionalFormatting sqref="B122">
    <cfRule type="cellIs" dxfId="57" priority="38" operator="equal">
      <formula>0</formula>
    </cfRule>
  </conditionalFormatting>
  <conditionalFormatting sqref="B123">
    <cfRule type="cellIs" dxfId="56" priority="37" operator="equal">
      <formula>0</formula>
    </cfRule>
  </conditionalFormatting>
  <conditionalFormatting sqref="B37">
    <cfRule type="cellIs" dxfId="55" priority="36" operator="equal">
      <formula>0</formula>
    </cfRule>
  </conditionalFormatting>
  <conditionalFormatting sqref="B106">
    <cfRule type="cellIs" dxfId="54" priority="35" operator="equal">
      <formula>0</formula>
    </cfRule>
  </conditionalFormatting>
  <conditionalFormatting sqref="A30:B30">
    <cfRule type="cellIs" dxfId="53" priority="34" operator="equal">
      <formula>0</formula>
    </cfRule>
  </conditionalFormatting>
  <conditionalFormatting sqref="A48:C48">
    <cfRule type="cellIs" dxfId="52" priority="33" operator="equal">
      <formula>0</formula>
    </cfRule>
  </conditionalFormatting>
  <conditionalFormatting sqref="D7:E14 D55:E66">
    <cfRule type="cellIs" dxfId="51" priority="32" operator="equal">
      <formula>0</formula>
    </cfRule>
  </conditionalFormatting>
  <conditionalFormatting sqref="D3:E5">
    <cfRule type="cellIs" dxfId="50" priority="26" operator="equal">
      <formula>0</formula>
    </cfRule>
  </conditionalFormatting>
  <conditionalFormatting sqref="D1:E1">
    <cfRule type="cellIs" dxfId="49" priority="27" operator="equal">
      <formula>0</formula>
    </cfRule>
  </conditionalFormatting>
  <conditionalFormatting sqref="D2">
    <cfRule type="cellIs" dxfId="48" priority="28" operator="equal">
      <formula>0</formula>
    </cfRule>
  </conditionalFormatting>
  <conditionalFormatting sqref="D6">
    <cfRule type="cellIs" dxfId="47" priority="31" operator="equal">
      <formula>0</formula>
    </cfRule>
  </conditionalFormatting>
  <conditionalFormatting sqref="G1:G5">
    <cfRule type="cellIs" dxfId="46" priority="17" operator="equal">
      <formula>0</formula>
    </cfRule>
  </conditionalFormatting>
  <conditionalFormatting sqref="G11:G12">
    <cfRule type="cellIs" dxfId="45" priority="25" operator="equal">
      <formula>0</formula>
    </cfRule>
  </conditionalFormatting>
  <conditionalFormatting sqref="H17:H39">
    <cfRule type="cellIs" dxfId="44" priority="14" operator="equal">
      <formula>0</formula>
    </cfRule>
  </conditionalFormatting>
  <conditionalFormatting sqref="H50:H51">
    <cfRule type="cellIs" dxfId="43" priority="16" operator="equal">
      <formula>0</formula>
    </cfRule>
  </conditionalFormatting>
  <conditionalFormatting sqref="H53:H56">
    <cfRule type="cellIs" dxfId="42" priority="15" operator="equal">
      <formula>0</formula>
    </cfRule>
  </conditionalFormatting>
  <conditionalFormatting sqref="H9:I9">
    <cfRule type="cellIs" dxfId="41" priority="24" operator="equal">
      <formula>0</formula>
    </cfRule>
  </conditionalFormatting>
  <conditionalFormatting sqref="H46:I47">
    <cfRule type="cellIs" dxfId="40" priority="23" operator="equal">
      <formula>0</formula>
    </cfRule>
  </conditionalFormatting>
  <conditionalFormatting sqref="I17:I24">
    <cfRule type="cellIs" dxfId="39" priority="22" operator="equal">
      <formula>0</formula>
    </cfRule>
  </conditionalFormatting>
  <conditionalFormatting sqref="I26:I32">
    <cfRule type="cellIs" dxfId="38" priority="21" operator="equal">
      <formula>0</formula>
    </cfRule>
  </conditionalFormatting>
  <conditionalFormatting sqref="I34:I36">
    <cfRule type="cellIs" dxfId="37" priority="20" operator="equal">
      <formula>0</formula>
    </cfRule>
  </conditionalFormatting>
  <conditionalFormatting sqref="I38:I40">
    <cfRule type="cellIs" dxfId="36" priority="19" operator="equal">
      <formula>0</formula>
    </cfRule>
  </conditionalFormatting>
  <conditionalFormatting sqref="I50:I59">
    <cfRule type="cellIs" dxfId="35" priority="18" operator="equal">
      <formula>0</formula>
    </cfRule>
  </conditionalFormatting>
  <conditionalFormatting sqref="D17:E23">
    <cfRule type="cellIs" dxfId="34" priority="13" operator="equal">
      <formula>0</formula>
    </cfRule>
  </conditionalFormatting>
  <conditionalFormatting sqref="D38:E39 D31:E36 E30">
    <cfRule type="cellIs" dxfId="33" priority="12" operator="equal">
      <formula>0</formula>
    </cfRule>
  </conditionalFormatting>
  <conditionalFormatting sqref="D37">
    <cfRule type="cellIs" dxfId="32" priority="11" operator="equal">
      <formula>0</formula>
    </cfRule>
  </conditionalFormatting>
  <conditionalFormatting sqref="D30">
    <cfRule type="cellIs" dxfId="31" priority="10" operator="equal">
      <formula>0</formula>
    </cfRule>
  </conditionalFormatting>
  <conditionalFormatting sqref="D41:E41">
    <cfRule type="cellIs" dxfId="30" priority="9" operator="equal">
      <formula>0</formula>
    </cfRule>
  </conditionalFormatting>
  <conditionalFormatting sqref="E43:E44 D51:E54">
    <cfRule type="cellIs" dxfId="29" priority="8" operator="equal">
      <formula>0</formula>
    </cfRule>
  </conditionalFormatting>
  <conditionalFormatting sqref="D49:E50">
    <cfRule type="cellIs" dxfId="28" priority="7" operator="equal">
      <formula>0</formula>
    </cfRule>
  </conditionalFormatting>
  <conditionalFormatting sqref="D48:E48">
    <cfRule type="cellIs" dxfId="27" priority="6" operator="equal">
      <formula>0</formula>
    </cfRule>
  </conditionalFormatting>
  <conditionalFormatting sqref="B4:C4">
    <cfRule type="cellIs" dxfId="26" priority="5" operator="equal">
      <formula>0</formula>
    </cfRule>
  </conditionalFormatting>
  <conditionalFormatting sqref="B3:C3">
    <cfRule type="cellIs" dxfId="25" priority="2" operator="equal">
      <formula>0</formula>
    </cfRule>
  </conditionalFormatting>
  <conditionalFormatting sqref="B1:C1">
    <cfRule type="cellIs" dxfId="24" priority="3" operator="equal">
      <formula>0</formula>
    </cfRule>
  </conditionalFormatting>
  <conditionalFormatting sqref="B2">
    <cfRule type="cellIs" dxfId="23" priority="4" operator="equal">
      <formula>0</formula>
    </cfRule>
  </conditionalFormatting>
  <conditionalFormatting sqref="E37">
    <cfRule type="cellIs" dxfId="22" priority="1" operator="equal">
      <formula>0</formula>
    </cfRule>
  </conditionalFormatting>
  <pageMargins left="0.51181102362204722" right="0.51181102362204722" top="1.3385826771653544" bottom="0.78740157480314965" header="0.31496062992125984" footer="0.31496062992125984"/>
  <pageSetup paperSize="9" scale="60" orientation="portrait" r:id="rId1"/>
  <rowBreaks count="1" manualBreakCount="1">
    <brk id="67"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69"/>
  <sheetViews>
    <sheetView zoomScaleNormal="100" zoomScaleSheetLayoutView="55" workbookViewId="0">
      <pane ySplit="5" topLeftCell="A38" activePane="bottomLeft" state="frozen"/>
      <selection pane="bottomLeft" activeCell="B62" sqref="B62"/>
    </sheetView>
  </sheetViews>
  <sheetFormatPr defaultColWidth="8.7109375" defaultRowHeight="15" x14ac:dyDescent="0.25"/>
  <cols>
    <col min="1" max="1" width="57" style="43" bestFit="1" customWidth="1"/>
    <col min="2" max="2" width="23.28515625" style="64" bestFit="1" customWidth="1"/>
    <col min="3" max="3" width="10.5703125" style="64" bestFit="1" customWidth="1"/>
    <col min="4" max="4" width="5.5703125" style="43" bestFit="1" customWidth="1"/>
    <col min="5" max="6" width="8.7109375" style="43"/>
    <col min="7" max="7" width="8.7109375" style="64"/>
    <col min="8" max="16384" width="8.7109375" style="43"/>
  </cols>
  <sheetData>
    <row r="1" spans="1:3" s="41" customFormat="1" x14ac:dyDescent="0.25">
      <c r="A1" s="40" t="s">
        <v>18</v>
      </c>
      <c r="B1" s="196">
        <v>1649.12</v>
      </c>
      <c r="C1" s="196"/>
    </row>
    <row r="2" spans="1:3" s="41" customFormat="1" ht="12.75" x14ac:dyDescent="0.25">
      <c r="A2" s="96" t="s">
        <v>19</v>
      </c>
      <c r="B2" s="197" t="s">
        <v>20</v>
      </c>
      <c r="C2" s="197"/>
    </row>
    <row r="3" spans="1:3" s="41" customFormat="1" ht="12.75" x14ac:dyDescent="0.25">
      <c r="A3" s="42" t="s">
        <v>2</v>
      </c>
      <c r="B3" s="198" t="s">
        <v>182</v>
      </c>
      <c r="C3" s="198"/>
    </row>
    <row r="4" spans="1:3" x14ac:dyDescent="0.25">
      <c r="A4" s="42" t="s">
        <v>3</v>
      </c>
      <c r="B4" s="197" t="s">
        <v>144</v>
      </c>
      <c r="C4" s="197"/>
    </row>
    <row r="5" spans="1:3" x14ac:dyDescent="0.25">
      <c r="A5" s="44" t="s">
        <v>55</v>
      </c>
      <c r="B5" s="199">
        <v>20</v>
      </c>
      <c r="C5" s="199"/>
    </row>
    <row r="6" spans="1:3" x14ac:dyDescent="0.25">
      <c r="A6" s="45" t="s">
        <v>56</v>
      </c>
      <c r="B6" s="194"/>
      <c r="C6" s="195"/>
    </row>
    <row r="7" spans="1:3" x14ac:dyDescent="0.25">
      <c r="A7" s="46" t="s">
        <v>57</v>
      </c>
      <c r="B7" s="197" t="s">
        <v>58</v>
      </c>
      <c r="C7" s="197"/>
    </row>
    <row r="8" spans="1:3" x14ac:dyDescent="0.25">
      <c r="A8" s="47" t="s">
        <v>59</v>
      </c>
      <c r="B8" s="200">
        <f>SUM(B9:C12)</f>
        <v>749.6</v>
      </c>
      <c r="C8" s="200"/>
    </row>
    <row r="9" spans="1:3" x14ac:dyDescent="0.25">
      <c r="A9" s="67" t="s">
        <v>60</v>
      </c>
      <c r="B9" s="201">
        <f>ROUND(B1/44*B5,2)</f>
        <v>749.6</v>
      </c>
      <c r="C9" s="201"/>
    </row>
    <row r="10" spans="1:3" ht="38.25" x14ac:dyDescent="0.25">
      <c r="A10" s="67" t="s">
        <v>61</v>
      </c>
      <c r="B10" s="201"/>
      <c r="C10" s="201"/>
    </row>
    <row r="11" spans="1:3" x14ac:dyDescent="0.25">
      <c r="A11" s="67" t="s">
        <v>62</v>
      </c>
      <c r="B11" s="201"/>
      <c r="C11" s="201"/>
    </row>
    <row r="12" spans="1:3" x14ac:dyDescent="0.25">
      <c r="A12" s="67" t="s">
        <v>63</v>
      </c>
      <c r="B12" s="201"/>
      <c r="C12" s="201"/>
    </row>
    <row r="13" spans="1:3" x14ac:dyDescent="0.25">
      <c r="A13" s="48"/>
      <c r="B13" s="202"/>
      <c r="C13" s="202"/>
    </row>
    <row r="14" spans="1:3" ht="25.5" x14ac:dyDescent="0.25">
      <c r="A14" s="49" t="s">
        <v>64</v>
      </c>
      <c r="B14" s="203"/>
      <c r="C14" s="204"/>
    </row>
    <row r="15" spans="1:3" x14ac:dyDescent="0.25">
      <c r="A15" s="44" t="s">
        <v>65</v>
      </c>
      <c r="B15" s="50" t="s">
        <v>66</v>
      </c>
      <c r="C15" s="3" t="s">
        <v>58</v>
      </c>
    </row>
    <row r="16" spans="1:3" x14ac:dyDescent="0.25">
      <c r="A16" s="48" t="s">
        <v>67</v>
      </c>
      <c r="B16" s="28">
        <v>0.2</v>
      </c>
      <c r="C16" s="13">
        <f>ROUND(B$8*B16,2)</f>
        <v>149.91999999999999</v>
      </c>
    </row>
    <row r="17" spans="1:3" x14ac:dyDescent="0.25">
      <c r="A17" s="48" t="s">
        <v>68</v>
      </c>
      <c r="B17" s="28"/>
      <c r="C17" s="13">
        <f t="shared" ref="C17:C23" si="0">ROUND(B$8*B17,2)</f>
        <v>0</v>
      </c>
    </row>
    <row r="18" spans="1:3" x14ac:dyDescent="0.25">
      <c r="A18" s="48" t="s">
        <v>69</v>
      </c>
      <c r="B18" s="28"/>
      <c r="C18" s="13">
        <f t="shared" si="0"/>
        <v>0</v>
      </c>
    </row>
    <row r="19" spans="1:3" x14ac:dyDescent="0.25">
      <c r="A19" s="48" t="s">
        <v>70</v>
      </c>
      <c r="B19" s="28"/>
      <c r="C19" s="13">
        <f t="shared" si="0"/>
        <v>0</v>
      </c>
    </row>
    <row r="20" spans="1:3" x14ac:dyDescent="0.25">
      <c r="A20" s="48" t="s">
        <v>71</v>
      </c>
      <c r="B20" s="28"/>
      <c r="C20" s="13">
        <f t="shared" si="0"/>
        <v>0</v>
      </c>
    </row>
    <row r="21" spans="1:3" x14ac:dyDescent="0.25">
      <c r="A21" s="48" t="s">
        <v>72</v>
      </c>
      <c r="B21" s="28">
        <v>0.08</v>
      </c>
      <c r="C21" s="13">
        <f t="shared" si="0"/>
        <v>59.97</v>
      </c>
    </row>
    <row r="22" spans="1:3" x14ac:dyDescent="0.25">
      <c r="A22" s="48" t="s">
        <v>73</v>
      </c>
      <c r="B22" s="28"/>
      <c r="C22" s="13">
        <f t="shared" si="0"/>
        <v>0</v>
      </c>
    </row>
    <row r="23" spans="1:3" x14ac:dyDescent="0.25">
      <c r="A23" s="48" t="s">
        <v>74</v>
      </c>
      <c r="B23" s="28"/>
      <c r="C23" s="13">
        <f t="shared" si="0"/>
        <v>0</v>
      </c>
    </row>
    <row r="24" spans="1:3" x14ac:dyDescent="0.25">
      <c r="A24" s="44" t="s">
        <v>75</v>
      </c>
      <c r="B24" s="50" t="s">
        <v>66</v>
      </c>
      <c r="C24" s="3" t="s">
        <v>58</v>
      </c>
    </row>
    <row r="25" spans="1:3" x14ac:dyDescent="0.25">
      <c r="A25" s="48" t="s">
        <v>76</v>
      </c>
      <c r="B25" s="28">
        <v>0.1111</v>
      </c>
      <c r="C25" s="13">
        <f t="shared" ref="C25:C31" si="1">ROUND(B$8*B25,2)</f>
        <v>83.28</v>
      </c>
    </row>
    <row r="26" spans="1:3" x14ac:dyDescent="0.25">
      <c r="A26" s="48" t="s">
        <v>77</v>
      </c>
      <c r="B26" s="68"/>
      <c r="C26" s="13">
        <f t="shared" si="1"/>
        <v>0</v>
      </c>
    </row>
    <row r="27" spans="1:3" x14ac:dyDescent="0.25">
      <c r="A27" s="48" t="s">
        <v>78</v>
      </c>
      <c r="B27" s="68"/>
      <c r="C27" s="13">
        <f t="shared" si="1"/>
        <v>0</v>
      </c>
    </row>
    <row r="28" spans="1:3" x14ac:dyDescent="0.25">
      <c r="A28" s="48" t="s">
        <v>79</v>
      </c>
      <c r="B28" s="68"/>
      <c r="C28" s="13">
        <f t="shared" si="1"/>
        <v>0</v>
      </c>
    </row>
    <row r="29" spans="1:3" x14ac:dyDescent="0.25">
      <c r="A29" s="48" t="s">
        <v>80</v>
      </c>
      <c r="B29" s="68"/>
      <c r="C29" s="13">
        <f t="shared" si="1"/>
        <v>0</v>
      </c>
    </row>
    <row r="30" spans="1:3" x14ac:dyDescent="0.25">
      <c r="A30" s="48" t="s">
        <v>81</v>
      </c>
      <c r="B30" s="68"/>
      <c r="C30" s="13">
        <f t="shared" si="1"/>
        <v>0</v>
      </c>
    </row>
    <row r="31" spans="1:3" x14ac:dyDescent="0.25">
      <c r="A31" s="48" t="s">
        <v>82</v>
      </c>
      <c r="B31" s="28">
        <v>8.3299999999999999E-2</v>
      </c>
      <c r="C31" s="13">
        <f t="shared" si="1"/>
        <v>62.44</v>
      </c>
    </row>
    <row r="32" spans="1:3" x14ac:dyDescent="0.25">
      <c r="A32" s="44" t="s">
        <v>83</v>
      </c>
      <c r="B32" s="50" t="s">
        <v>66</v>
      </c>
      <c r="C32" s="3" t="s">
        <v>58</v>
      </c>
    </row>
    <row r="33" spans="1:3" x14ac:dyDescent="0.25">
      <c r="A33" s="48" t="s">
        <v>84</v>
      </c>
      <c r="B33" s="28"/>
      <c r="C33" s="13">
        <f t="shared" ref="C33:C35" si="2">ROUND(B$8*B33,2)</f>
        <v>0</v>
      </c>
    </row>
    <row r="34" spans="1:3" x14ac:dyDescent="0.25">
      <c r="A34" s="48" t="s">
        <v>85</v>
      </c>
      <c r="B34" s="28"/>
      <c r="C34" s="13">
        <f t="shared" si="2"/>
        <v>0</v>
      </c>
    </row>
    <row r="35" spans="1:3" x14ac:dyDescent="0.25">
      <c r="A35" s="48" t="s">
        <v>86</v>
      </c>
      <c r="B35" s="28">
        <v>3.44E-2</v>
      </c>
      <c r="C35" s="13">
        <f t="shared" si="2"/>
        <v>25.79</v>
      </c>
    </row>
    <row r="36" spans="1:3" x14ac:dyDescent="0.25">
      <c r="A36" s="44" t="s">
        <v>87</v>
      </c>
      <c r="B36" s="50" t="s">
        <v>66</v>
      </c>
      <c r="C36" s="3" t="s">
        <v>58</v>
      </c>
    </row>
    <row r="37" spans="1:3" ht="25.5" x14ac:dyDescent="0.25">
      <c r="A37" s="48" t="s">
        <v>88</v>
      </c>
      <c r="B37" s="51">
        <f>ROUND(SUM(B16:B23)*SUM(B25:B31),4)</f>
        <v>5.4399999999999997E-2</v>
      </c>
      <c r="C37" s="13">
        <f>ROUND(B$8*B37,2)</f>
        <v>40.78</v>
      </c>
    </row>
    <row r="38" spans="1:3" x14ac:dyDescent="0.25">
      <c r="A38" s="44" t="s">
        <v>89</v>
      </c>
      <c r="B38" s="52">
        <f>SUM(B16:B37)</f>
        <v>0.56320000000000003</v>
      </c>
      <c r="C38" s="15">
        <f t="shared" ref="C38" si="3">SUM(C16:C37)</f>
        <v>422.17999999999995</v>
      </c>
    </row>
    <row r="39" spans="1:3" x14ac:dyDescent="0.25">
      <c r="A39" s="44" t="s">
        <v>90</v>
      </c>
      <c r="B39" s="53"/>
      <c r="C39" s="15">
        <f>B8+C38</f>
        <v>1171.78</v>
      </c>
    </row>
    <row r="40" spans="1:3" x14ac:dyDescent="0.25">
      <c r="A40" s="45" t="s">
        <v>91</v>
      </c>
      <c r="B40" s="45"/>
      <c r="C40" s="45"/>
    </row>
    <row r="41" spans="1:3" x14ac:dyDescent="0.25">
      <c r="A41" s="205" t="s">
        <v>92</v>
      </c>
      <c r="B41" s="197" t="s">
        <v>58</v>
      </c>
      <c r="C41" s="197"/>
    </row>
    <row r="42" spans="1:3" x14ac:dyDescent="0.25">
      <c r="A42" s="206"/>
      <c r="B42" s="88" t="s">
        <v>93</v>
      </c>
      <c r="C42" s="88" t="s">
        <v>14</v>
      </c>
    </row>
    <row r="43" spans="1:3" ht="25.5" customHeight="1" x14ac:dyDescent="0.25">
      <c r="A43" s="54" t="s">
        <v>94</v>
      </c>
      <c r="B43" s="70">
        <v>3.55</v>
      </c>
      <c r="C43" s="55">
        <f>IFERROR(ROUND((22*2*B43)-(0.06*B9),2),0)</f>
        <v>111.22</v>
      </c>
    </row>
    <row r="44" spans="1:3" ht="38.25" x14ac:dyDescent="0.25">
      <c r="A44" s="56" t="s">
        <v>96</v>
      </c>
      <c r="B44" s="71" t="s">
        <v>97</v>
      </c>
      <c r="C44" s="57">
        <f>IFERROR(ROUND(B44*22*80%,2),0)</f>
        <v>0</v>
      </c>
    </row>
    <row r="45" spans="1:3" x14ac:dyDescent="0.25">
      <c r="A45" s="56" t="s">
        <v>98</v>
      </c>
      <c r="B45" s="219" t="s">
        <v>99</v>
      </c>
      <c r="C45" s="219"/>
    </row>
    <row r="46" spans="1:3" x14ac:dyDescent="0.25">
      <c r="A46" s="56" t="s">
        <v>100</v>
      </c>
      <c r="B46" s="219" t="s">
        <v>99</v>
      </c>
      <c r="C46" s="219"/>
    </row>
    <row r="47" spans="1:3" x14ac:dyDescent="0.25">
      <c r="A47" s="56" t="s">
        <v>101</v>
      </c>
      <c r="B47" s="219" t="s">
        <v>99</v>
      </c>
      <c r="C47" s="219"/>
    </row>
    <row r="48" spans="1:3" x14ac:dyDescent="0.25">
      <c r="A48" s="58" t="s">
        <v>102</v>
      </c>
      <c r="B48" s="219">
        <f>'B-I'!B48:C48</f>
        <v>0</v>
      </c>
      <c r="C48" s="219"/>
    </row>
    <row r="49" spans="1:3" x14ac:dyDescent="0.25">
      <c r="A49" s="56" t="s">
        <v>103</v>
      </c>
      <c r="B49" s="219">
        <f>Uniformes!D9</f>
        <v>0</v>
      </c>
      <c r="C49" s="219"/>
    </row>
    <row r="50" spans="1:3" x14ac:dyDescent="0.25">
      <c r="A50" s="58" t="s">
        <v>187</v>
      </c>
      <c r="B50" s="219">
        <f>'B-I'!B50:C50</f>
        <v>0</v>
      </c>
      <c r="C50" s="219"/>
    </row>
    <row r="51" spans="1:3" x14ac:dyDescent="0.25">
      <c r="A51" s="97" t="s">
        <v>145</v>
      </c>
      <c r="B51" s="219">
        <v>53.27</v>
      </c>
      <c r="C51" s="219"/>
    </row>
    <row r="52" spans="1:3" x14ac:dyDescent="0.25">
      <c r="A52" s="72" t="s">
        <v>137</v>
      </c>
      <c r="B52" s="219"/>
      <c r="C52" s="219"/>
    </row>
    <row r="53" spans="1:3" x14ac:dyDescent="0.25">
      <c r="A53" s="72" t="s">
        <v>138</v>
      </c>
      <c r="B53" s="219"/>
      <c r="C53" s="219"/>
    </row>
    <row r="54" spans="1:3" x14ac:dyDescent="0.25">
      <c r="A54" s="44" t="s">
        <v>106</v>
      </c>
      <c r="B54" s="192">
        <f>SUM(C43:C44,B45:C53)</f>
        <v>164.49</v>
      </c>
      <c r="C54" s="192"/>
    </row>
    <row r="55" spans="1:3" x14ac:dyDescent="0.25">
      <c r="A55" s="44" t="s">
        <v>107</v>
      </c>
      <c r="B55" s="193">
        <f>C39+B54</f>
        <v>1336.27</v>
      </c>
      <c r="C55" s="193"/>
    </row>
    <row r="56" spans="1:3" x14ac:dyDescent="0.25">
      <c r="A56" s="45" t="s">
        <v>108</v>
      </c>
      <c r="B56" s="119"/>
      <c r="C56" s="119"/>
    </row>
    <row r="57" spans="1:3" x14ac:dyDescent="0.25">
      <c r="A57" s="59" t="s">
        <v>92</v>
      </c>
      <c r="B57" s="86" t="s">
        <v>66</v>
      </c>
      <c r="C57" s="86" t="s">
        <v>58</v>
      </c>
    </row>
    <row r="58" spans="1:3" x14ac:dyDescent="0.25">
      <c r="A58" s="48" t="s">
        <v>109</v>
      </c>
      <c r="B58" s="29"/>
      <c r="C58" s="7">
        <f>ROUND(B$55*B58,2)</f>
        <v>0</v>
      </c>
    </row>
    <row r="59" spans="1:3" x14ac:dyDescent="0.25">
      <c r="A59" s="48" t="s">
        <v>110</v>
      </c>
      <c r="B59" s="29"/>
      <c r="C59" s="7">
        <f>ROUND(B$55*B59,2)</f>
        <v>0</v>
      </c>
    </row>
    <row r="60" spans="1:3" x14ac:dyDescent="0.25">
      <c r="A60" s="44" t="s">
        <v>111</v>
      </c>
      <c r="B60" s="60"/>
      <c r="C60" s="60"/>
    </row>
    <row r="61" spans="1:3" x14ac:dyDescent="0.25">
      <c r="A61" s="48" t="s">
        <v>112</v>
      </c>
      <c r="B61" s="73">
        <v>0.03</v>
      </c>
      <c r="C61" s="7">
        <f>ROUND((B55+C58+C59)*B61/(1-B64),2)</f>
        <v>41.33</v>
      </c>
    </row>
    <row r="62" spans="1:3" x14ac:dyDescent="0.25">
      <c r="A62" s="48" t="s">
        <v>113</v>
      </c>
      <c r="B62" s="28">
        <f>'B-I'!B62</f>
        <v>0</v>
      </c>
      <c r="C62" s="7">
        <f>ROUND((B55+C58+C59)*B62/(1-B64),2)</f>
        <v>0</v>
      </c>
    </row>
    <row r="63" spans="1:3" x14ac:dyDescent="0.25">
      <c r="A63" s="48" t="s">
        <v>114</v>
      </c>
      <c r="B63" s="28">
        <f>'B-I'!B63</f>
        <v>0</v>
      </c>
      <c r="C63" s="7">
        <f>ROUND((B55+C58+C59)*B63/(1-B64),2)</f>
        <v>0</v>
      </c>
    </row>
    <row r="64" spans="1:3" x14ac:dyDescent="0.25">
      <c r="A64" s="44" t="s">
        <v>115</v>
      </c>
      <c r="B64" s="61">
        <f t="shared" ref="B64:C64" si="4">SUM(B61:B63)</f>
        <v>0.03</v>
      </c>
      <c r="C64" s="7">
        <f t="shared" si="4"/>
        <v>41.33</v>
      </c>
    </row>
    <row r="65" spans="1:9" x14ac:dyDescent="0.25">
      <c r="A65" s="48" t="s">
        <v>116</v>
      </c>
      <c r="B65" s="6"/>
      <c r="C65" s="5">
        <f>SUM(C58:C59,C64)</f>
        <v>41.33</v>
      </c>
    </row>
    <row r="66" spans="1:9" x14ac:dyDescent="0.25">
      <c r="A66" s="48"/>
      <c r="B66" s="4"/>
      <c r="C66" s="3" t="s">
        <v>58</v>
      </c>
    </row>
    <row r="67" spans="1:9" s="120" customFormat="1" x14ac:dyDescent="0.25">
      <c r="A67" s="46" t="s">
        <v>117</v>
      </c>
      <c r="B67" s="46"/>
      <c r="C67" s="87">
        <f>B55+C65</f>
        <v>1377.6</v>
      </c>
    </row>
    <row r="68" spans="1:9" x14ac:dyDescent="0.25">
      <c r="A68" s="62"/>
      <c r="B68" s="63"/>
    </row>
    <row r="69" spans="1:9" x14ac:dyDescent="0.25">
      <c r="A69" s="43" t="s">
        <v>131</v>
      </c>
      <c r="B69" s="2" t="s">
        <v>132</v>
      </c>
      <c r="C69" s="64" t="s">
        <v>133</v>
      </c>
      <c r="D69" s="64" t="s">
        <v>143</v>
      </c>
      <c r="H69" s="64"/>
      <c r="I69" s="64"/>
    </row>
  </sheetData>
  <sheetProtection formatCells="0" formatColumns="0" formatRows="0"/>
  <mergeCells count="27">
    <mergeCell ref="B12:C12"/>
    <mergeCell ref="B13:C13"/>
    <mergeCell ref="B14:C14"/>
    <mergeCell ref="B6:C6"/>
    <mergeCell ref="B1:C1"/>
    <mergeCell ref="B2:C2"/>
    <mergeCell ref="B3:C3"/>
    <mergeCell ref="B4:C4"/>
    <mergeCell ref="B5:C5"/>
    <mergeCell ref="B7:C7"/>
    <mergeCell ref="B8:C8"/>
    <mergeCell ref="B9:C9"/>
    <mergeCell ref="B10:C10"/>
    <mergeCell ref="B11:C11"/>
    <mergeCell ref="A41:A42"/>
    <mergeCell ref="B41:C41"/>
    <mergeCell ref="B45:C45"/>
    <mergeCell ref="B53:C53"/>
    <mergeCell ref="B54:C54"/>
    <mergeCell ref="B46:C46"/>
    <mergeCell ref="B55:C55"/>
    <mergeCell ref="B47:C47"/>
    <mergeCell ref="B48:C48"/>
    <mergeCell ref="B49:C49"/>
    <mergeCell ref="B50:C50"/>
    <mergeCell ref="B51:C51"/>
    <mergeCell ref="B52:C52"/>
  </mergeCells>
  <conditionalFormatting sqref="B2 C43:C44 B3:C3 B1:C1 B6 B7:C13 B14 B15:C29 B45:C48 A70:C1048576 B5:C5 B52:C67 B38:C42 C37 B31:C36 C30">
    <cfRule type="cellIs" dxfId="21" priority="26" operator="equal">
      <formula>0</formula>
    </cfRule>
  </conditionalFormatting>
  <conditionalFormatting sqref="A43:A44 A48 A1 A57:A67 A52:A55 A3 A5:A29 A31:A41">
    <cfRule type="cellIs" dxfId="20" priority="24" operator="equal">
      <formula>0</formula>
    </cfRule>
  </conditionalFormatting>
  <conditionalFormatting sqref="A45:A47">
    <cfRule type="cellIs" dxfId="19" priority="23" operator="equal">
      <formula>0</formula>
    </cfRule>
  </conditionalFormatting>
  <conditionalFormatting sqref="A56">
    <cfRule type="cellIs" dxfId="18" priority="22" operator="equal">
      <formula>0</formula>
    </cfRule>
  </conditionalFormatting>
  <conditionalFormatting sqref="B69:C69">
    <cfRule type="cellIs" dxfId="17" priority="19" operator="equal">
      <formula>0</formula>
    </cfRule>
  </conditionalFormatting>
  <conditionalFormatting sqref="D69">
    <cfRule type="cellIs" dxfId="16" priority="18" operator="equal">
      <formula>0</formula>
    </cfRule>
  </conditionalFormatting>
  <conditionalFormatting sqref="A69">
    <cfRule type="cellIs" dxfId="15" priority="17" operator="equal">
      <formula>0</formula>
    </cfRule>
  </conditionalFormatting>
  <conditionalFormatting sqref="I69">
    <cfRule type="cellIs" dxfId="14" priority="16" operator="equal">
      <formula>0</formula>
    </cfRule>
  </conditionalFormatting>
  <conditionalFormatting sqref="H69">
    <cfRule type="cellIs" dxfId="13" priority="15" operator="equal">
      <formula>0</formula>
    </cfRule>
  </conditionalFormatting>
  <conditionalFormatting sqref="B68:C68">
    <cfRule type="cellIs" dxfId="12" priority="14" operator="equal">
      <formula>0</formula>
    </cfRule>
  </conditionalFormatting>
  <conditionalFormatting sqref="A68">
    <cfRule type="cellIs" dxfId="11" priority="13" operator="equal">
      <formula>0</formula>
    </cfRule>
  </conditionalFormatting>
  <conditionalFormatting sqref="B4:C4">
    <cfRule type="cellIs" dxfId="10" priority="12" operator="equal">
      <formula>0</formula>
    </cfRule>
  </conditionalFormatting>
  <conditionalFormatting sqref="A51:C51">
    <cfRule type="cellIs" dxfId="9" priority="8" operator="equal">
      <formula>0</formula>
    </cfRule>
  </conditionalFormatting>
  <conditionalFormatting sqref="A2">
    <cfRule type="cellIs" dxfId="8" priority="7" operator="equal">
      <formula>0</formula>
    </cfRule>
  </conditionalFormatting>
  <conditionalFormatting sqref="A4">
    <cfRule type="cellIs" dxfId="7" priority="6" operator="equal">
      <formula>0</formula>
    </cfRule>
  </conditionalFormatting>
  <conditionalFormatting sqref="B37">
    <cfRule type="cellIs" dxfId="6" priority="5" operator="equal">
      <formula>0</formula>
    </cfRule>
  </conditionalFormatting>
  <conditionalFormatting sqref="A30:B30">
    <cfRule type="cellIs" dxfId="5" priority="4" operator="equal">
      <formula>0</formula>
    </cfRule>
  </conditionalFormatting>
  <conditionalFormatting sqref="A49:C49">
    <cfRule type="cellIs" dxfId="4" priority="3" operator="equal">
      <formula>0</formula>
    </cfRule>
  </conditionalFormatting>
  <conditionalFormatting sqref="B50:C50">
    <cfRule type="cellIs" dxfId="3" priority="2" operator="equal">
      <formula>0</formula>
    </cfRule>
  </conditionalFormatting>
  <conditionalFormatting sqref="A50">
    <cfRule type="cellIs" dxfId="2" priority="1" operator="equal">
      <formula>0</formula>
    </cfRule>
  </conditionalFormatting>
  <pageMargins left="0.51181102362204722" right="0.51181102362204722" top="1.3385826771653544" bottom="0.78740157480314965" header="0.31496062992125984" footer="0.31496062992125984"/>
  <pageSetup paperSize="9" scale="60"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6"/>
  <sheetViews>
    <sheetView zoomScaleNormal="100" zoomScaleSheetLayoutView="85" workbookViewId="0">
      <selection activeCell="D16" sqref="D16"/>
    </sheetView>
  </sheetViews>
  <sheetFormatPr defaultColWidth="8.7109375" defaultRowHeight="15" x14ac:dyDescent="0.25"/>
  <cols>
    <col min="1" max="1" width="27.28515625" style="9" customWidth="1"/>
    <col min="2" max="2" width="16.5703125" style="9" bestFit="1" customWidth="1"/>
    <col min="3" max="3" width="30.42578125" style="9" bestFit="1" customWidth="1"/>
    <col min="4" max="4" width="12.140625" style="9" bestFit="1" customWidth="1"/>
    <col min="5" max="5" width="12.5703125" style="9" customWidth="1"/>
    <col min="6" max="16384" width="8.7109375" style="9"/>
  </cols>
  <sheetData>
    <row r="1" spans="1:4" ht="15.75" thickBot="1" x14ac:dyDescent="0.3">
      <c r="A1" s="231" t="s">
        <v>146</v>
      </c>
      <c r="B1" s="232"/>
      <c r="C1" s="233"/>
      <c r="D1" s="234"/>
    </row>
    <row r="2" spans="1:4" ht="33.75" x14ac:dyDescent="0.25">
      <c r="A2" s="127" t="s">
        <v>147</v>
      </c>
      <c r="B2" s="127" t="s">
        <v>148</v>
      </c>
      <c r="C2" s="128" t="s">
        <v>149</v>
      </c>
      <c r="D2" s="129" t="s">
        <v>150</v>
      </c>
    </row>
    <row r="3" spans="1:4" ht="25.5" x14ac:dyDescent="0.25">
      <c r="A3" s="48" t="s">
        <v>151</v>
      </c>
      <c r="B3" s="130">
        <v>30</v>
      </c>
      <c r="C3" s="143"/>
      <c r="D3" s="122">
        <f>C3*B3</f>
        <v>0</v>
      </c>
    </row>
    <row r="4" spans="1:4" ht="25.5" x14ac:dyDescent="0.25">
      <c r="A4" s="48" t="s">
        <v>152</v>
      </c>
      <c r="B4" s="130">
        <v>30</v>
      </c>
      <c r="C4" s="143"/>
      <c r="D4" s="122">
        <f>C4*B4</f>
        <v>0</v>
      </c>
    </row>
    <row r="5" spans="1:4" x14ac:dyDescent="0.25">
      <c r="A5" s="48" t="s">
        <v>153</v>
      </c>
      <c r="B5" s="130">
        <v>15</v>
      </c>
      <c r="C5" s="143"/>
      <c r="D5" s="122">
        <f>C5*B5</f>
        <v>0</v>
      </c>
    </row>
    <row r="6" spans="1:4" x14ac:dyDescent="0.25">
      <c r="A6" s="48" t="s">
        <v>154</v>
      </c>
      <c r="B6" s="130">
        <v>15</v>
      </c>
      <c r="C6" s="143"/>
      <c r="D6" s="122">
        <f>C6*B6</f>
        <v>0</v>
      </c>
    </row>
    <row r="7" spans="1:4" ht="25.5" x14ac:dyDescent="0.25">
      <c r="A7" s="48" t="s">
        <v>155</v>
      </c>
      <c r="B7" s="130">
        <v>2</v>
      </c>
      <c r="C7" s="143"/>
      <c r="D7" s="122">
        <f>C7*B7</f>
        <v>0</v>
      </c>
    </row>
    <row r="8" spans="1:4" x14ac:dyDescent="0.25">
      <c r="A8" s="235" t="s">
        <v>156</v>
      </c>
      <c r="B8" s="236"/>
      <c r="C8" s="236"/>
      <c r="D8" s="123">
        <f>SUM(D3:D7)</f>
        <v>0</v>
      </c>
    </row>
    <row r="9" spans="1:4" x14ac:dyDescent="0.25">
      <c r="A9" s="131"/>
      <c r="B9" s="131"/>
    </row>
    <row r="10" spans="1:4" ht="15.75" thickBot="1" x14ac:dyDescent="0.3">
      <c r="A10" s="131"/>
      <c r="B10" s="131"/>
    </row>
    <row r="11" spans="1:4" ht="15.75" thickBot="1" x14ac:dyDescent="0.3">
      <c r="A11" s="237" t="s">
        <v>108</v>
      </c>
      <c r="B11" s="237"/>
      <c r="C11" s="237"/>
    </row>
    <row r="12" spans="1:4" ht="15.75" thickBot="1" x14ac:dyDescent="0.3">
      <c r="A12" s="132" t="s">
        <v>92</v>
      </c>
      <c r="B12" s="133" t="s">
        <v>66</v>
      </c>
      <c r="C12" s="124" t="s">
        <v>58</v>
      </c>
    </row>
    <row r="13" spans="1:4" ht="25.5" x14ac:dyDescent="0.25">
      <c r="A13" s="134" t="s">
        <v>109</v>
      </c>
      <c r="B13" s="29"/>
      <c r="C13" s="74">
        <f>ROUND(D8*B13,2)</f>
        <v>0</v>
      </c>
    </row>
    <row r="14" spans="1:4" x14ac:dyDescent="0.25">
      <c r="A14" s="135" t="s">
        <v>110</v>
      </c>
      <c r="B14" s="29"/>
      <c r="C14" s="75">
        <f>ROUND(D8*B14,2)</f>
        <v>0</v>
      </c>
    </row>
    <row r="15" spans="1:4" x14ac:dyDescent="0.25">
      <c r="A15" s="135" t="s">
        <v>111</v>
      </c>
      <c r="B15" s="60"/>
      <c r="C15" s="125"/>
    </row>
    <row r="16" spans="1:4" x14ac:dyDescent="0.25">
      <c r="A16" s="135" t="s">
        <v>157</v>
      </c>
      <c r="B16" s="29">
        <f>AVERAGE('B-I'!B61,'B-I'!D61,'B-I'!F61,'B-I'!H61,'B-I'!J61,'B-I'!L61,'B-I'!N61,'B-I'!P61,'B-I'!R61,'B-I'!T61,'B-I'!V61,'B-I'!X61,'B-I'!Z61,'B-I'!AB61,'B-I'!AD61,'B-I'!AF61,'B-I'!AH61,'B-I'!AJ61,'B-I'!AL61,'B-I'!AN61,'B-I'!AP61,'B-I'!AR61,'B-I'!AT61,'B-I'!AV61,'B-I'!AX61,'B-I'!AZ61,'B-I'!BB61,'B-I'!BD61,'B-I'!BF61,'B-I'!BH61,'B-I'!BJ61,'B-I'!BL61,'B-I'!BN61,'B-I'!BP61,'B-I'!BR61,'B-I'!BT61,'B-I'!BV61,'B-I'!BX61,'B-II'!B60,'B-III'!B61)</f>
        <v>3.3750000000000016E-2</v>
      </c>
      <c r="C16" s="76">
        <f>ROUND((D8+C13+C14)*B16/(1-B19),2)</f>
        <v>0</v>
      </c>
      <c r="D16" s="156">
        <f xml:space="preserve"> AVERAGE('B-I'!B61,'B-I'!D61,'B-I'!F61,'B-I'!H61,'B-I'!J61,'B-I'!L61,'B-I'!N61,'B-I'!P61,'B-I'!R61,'B-I'!T61,'B-I'!V61,'B-I'!X61,'B-I'!Z61,'B-I'!AB61,'B-I'!AD61,'B-I'!AF61,'B-I'!AH61,'B-I'!AJ61,'B-I'!AL61,'B-I'!AN61,'B-I'!AP61,'B-I'!AR61,'B-I'!AT61,'B-I'!AV61,'B-I'!AX61,'B-I'!AZ61,'B-I'!BB61,'B-I'!BD61,'B-I'!BF61,'B-I'!BH61,'B-I'!BJ61,'B-I'!BL61,'B-I'!BN61,'B-I'!BP61,'B-I'!BR61,'B-I'!BT61,'B-I'!BV61,'B-I'!BX61)</f>
        <v>3.3421052631578962E-2</v>
      </c>
    </row>
    <row r="17" spans="1:7" x14ac:dyDescent="0.25">
      <c r="A17" s="135" t="s">
        <v>158</v>
      </c>
      <c r="B17" s="28">
        <f>'B-I'!B62</f>
        <v>0</v>
      </c>
      <c r="C17" s="76">
        <f>ROUND((D8+C13+C14)*B17/(1-B19),2)</f>
        <v>0</v>
      </c>
    </row>
    <row r="18" spans="1:7" x14ac:dyDescent="0.25">
      <c r="A18" s="135" t="s">
        <v>159</v>
      </c>
      <c r="B18" s="28">
        <f>'B-I'!B63</f>
        <v>0</v>
      </c>
      <c r="C18" s="76">
        <f>ROUND((D8+C13+C14)*B18/(1-B19),2)</f>
        <v>0</v>
      </c>
    </row>
    <row r="19" spans="1:7" x14ac:dyDescent="0.25">
      <c r="A19" s="136" t="s">
        <v>115</v>
      </c>
      <c r="B19" s="126">
        <f>SUM(B16:B18)</f>
        <v>3.3750000000000016E-2</v>
      </c>
      <c r="C19" s="77">
        <f>SUM(C16:C18)</f>
        <v>0</v>
      </c>
    </row>
    <row r="20" spans="1:7" ht="15.75" thickBot="1" x14ac:dyDescent="0.3">
      <c r="A20" s="137"/>
      <c r="B20" s="138"/>
      <c r="C20" s="78"/>
    </row>
    <row r="21" spans="1:7" ht="15.75" thickBot="1" x14ac:dyDescent="0.3">
      <c r="A21" s="137"/>
      <c r="B21" s="139"/>
      <c r="C21" s="124" t="s">
        <v>58</v>
      </c>
    </row>
    <row r="22" spans="1:7" ht="15.75" thickBot="1" x14ac:dyDescent="0.3">
      <c r="A22" s="237" t="s">
        <v>160</v>
      </c>
      <c r="B22" s="237"/>
      <c r="C22" s="79">
        <f>SUM(D8,C13,C14,C19)</f>
        <v>0</v>
      </c>
    </row>
    <row r="23" spans="1:7" ht="15.75" thickBot="1" x14ac:dyDescent="0.3"/>
    <row r="24" spans="1:7" ht="51.75" thickBot="1" x14ac:dyDescent="0.8">
      <c r="A24" s="238" t="s">
        <v>161</v>
      </c>
      <c r="B24" s="239"/>
      <c r="C24" s="240"/>
      <c r="G24" s="140" t="s">
        <v>162</v>
      </c>
    </row>
    <row r="25" spans="1:7" ht="15.75" thickBot="1" x14ac:dyDescent="0.3"/>
    <row r="26" spans="1:7" ht="15.75" thickBot="1" x14ac:dyDescent="0.3">
      <c r="A26" s="141" t="s">
        <v>163</v>
      </c>
      <c r="B26" s="142">
        <f>AVERAGE('B-I'!B61,'B-I'!D61,'B-I'!F61,'B-I'!H61,'B-I'!J61,'B-I'!L61,'B-I'!N61,'B-I'!P61,'B-I'!R61,'B-I'!T61,'B-I'!V61,'B-I'!X61,'B-I'!Z61,'B-I'!AB61,'B-I'!AD61,'B-I'!AF61,'B-I'!AH61,'B-I'!AJ61,'B-I'!AL61,'B-I'!AN61,'B-I'!AP61,'B-I'!AR61,'B-I'!AT61,'B-I'!AV61,'B-I'!AX61,'B-I'!AZ61,'B-I'!BB61,'B-I'!BD61,'B-I'!BF61,'B-I'!BH61,'B-I'!BJ61,'B-I'!BL61,'B-I'!BN61,'B-I'!BP61,'B-II'!B60,'B-III'!B61)</f>
        <v>3.3333333333333354E-2</v>
      </c>
    </row>
  </sheetData>
  <sheetProtection formatCells="0" formatColumns="0" formatRows="0"/>
  <mergeCells count="5">
    <mergeCell ref="A1:D1"/>
    <mergeCell ref="A8:C8"/>
    <mergeCell ref="A11:C11"/>
    <mergeCell ref="A22:B22"/>
    <mergeCell ref="A24:C24"/>
  </mergeCells>
  <conditionalFormatting sqref="B13:B15 B17:B18">
    <cfRule type="cellIs" dxfId="1" priority="2" operator="equal">
      <formula>0</formula>
    </cfRule>
  </conditionalFormatting>
  <conditionalFormatting sqref="B16">
    <cfRule type="cellIs" dxfId="0" priority="1" operator="equal">
      <formula>0</formula>
    </cfRule>
  </conditionalFormatting>
  <pageMargins left="0.511811024" right="0.511811024" top="0.78740157499999996" bottom="0.78740157499999996" header="0.31496062000000002" footer="0.31496062000000002"/>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3"/>
  <sheetViews>
    <sheetView zoomScaleNormal="100" workbookViewId="0">
      <selection activeCell="C3" sqref="C3:C6"/>
    </sheetView>
  </sheetViews>
  <sheetFormatPr defaultRowHeight="15" x14ac:dyDescent="0.25"/>
  <cols>
    <col min="1" max="1" width="12.28515625" style="9" bestFit="1" customWidth="1"/>
    <col min="2" max="2" width="18.140625" style="9" bestFit="1" customWidth="1"/>
    <col min="3" max="3" width="15.42578125" style="9" bestFit="1" customWidth="1"/>
    <col min="4" max="4" width="19" style="9" bestFit="1" customWidth="1"/>
    <col min="5" max="16384" width="9.140625" style="9"/>
  </cols>
  <sheetData>
    <row r="1" spans="1:4" ht="15" customHeight="1" x14ac:dyDescent="0.25">
      <c r="A1" s="203" t="s">
        <v>164</v>
      </c>
      <c r="B1" s="241"/>
      <c r="C1" s="241"/>
      <c r="D1" s="204"/>
    </row>
    <row r="2" spans="1:4" x14ac:dyDescent="0.25">
      <c r="A2" s="90" t="s">
        <v>165</v>
      </c>
      <c r="B2" s="90" t="s">
        <v>166</v>
      </c>
      <c r="C2" s="91" t="s">
        <v>167</v>
      </c>
      <c r="D2" s="90" t="s">
        <v>168</v>
      </c>
    </row>
    <row r="3" spans="1:4" x14ac:dyDescent="0.25">
      <c r="A3" s="92" t="s">
        <v>169</v>
      </c>
      <c r="B3" s="90">
        <v>3</v>
      </c>
      <c r="C3" s="144"/>
      <c r="D3" s="93">
        <f>C3*B3</f>
        <v>0</v>
      </c>
    </row>
    <row r="4" spans="1:4" x14ac:dyDescent="0.25">
      <c r="A4" s="92" t="s">
        <v>170</v>
      </c>
      <c r="B4" s="90">
        <v>3</v>
      </c>
      <c r="C4" s="144"/>
      <c r="D4" s="93">
        <f>C4*B4</f>
        <v>0</v>
      </c>
    </row>
    <row r="5" spans="1:4" x14ac:dyDescent="0.25">
      <c r="A5" s="92" t="s">
        <v>171</v>
      </c>
      <c r="B5" s="90">
        <v>1</v>
      </c>
      <c r="C5" s="144"/>
      <c r="D5" s="93">
        <f>C5*B5</f>
        <v>0</v>
      </c>
    </row>
    <row r="6" spans="1:4" x14ac:dyDescent="0.25">
      <c r="A6" s="92" t="s">
        <v>172</v>
      </c>
      <c r="B6" s="90">
        <v>1</v>
      </c>
      <c r="C6" s="144"/>
      <c r="D6" s="93">
        <f>C6*B6</f>
        <v>0</v>
      </c>
    </row>
    <row r="7" spans="1:4" x14ac:dyDescent="0.25">
      <c r="A7" s="92" t="s">
        <v>173</v>
      </c>
      <c r="B7" s="145"/>
      <c r="C7" s="144"/>
      <c r="D7" s="93">
        <f>C7*B7</f>
        <v>0</v>
      </c>
    </row>
    <row r="8" spans="1:4" x14ac:dyDescent="0.25">
      <c r="A8" s="242" t="s">
        <v>168</v>
      </c>
      <c r="B8" s="243"/>
      <c r="C8" s="244"/>
      <c r="D8" s="94">
        <f>SUM(D3:D7)</f>
        <v>0</v>
      </c>
    </row>
    <row r="9" spans="1:4" x14ac:dyDescent="0.25">
      <c r="A9" s="245" t="s">
        <v>174</v>
      </c>
      <c r="B9" s="246"/>
      <c r="C9" s="247"/>
      <c r="D9" s="95">
        <f>ROUND((D8/12),2)</f>
        <v>0</v>
      </c>
    </row>
    <row r="13" spans="1:4" x14ac:dyDescent="0.25">
      <c r="D13" s="8"/>
    </row>
  </sheetData>
  <sheetProtection formatCells="0" formatColumns="0" formatRows="0"/>
  <mergeCells count="3">
    <mergeCell ref="A1:D1"/>
    <mergeCell ref="A8:C8"/>
    <mergeCell ref="A9:C9"/>
  </mergeCells>
  <pageMargins left="0.511811024" right="0.511811024" top="0.78740157499999996" bottom="0.78740157499999996" header="0.31496062000000002" footer="0.31496062000000002"/>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CB4B572B00E53458A4693F93C8586BB" ma:contentTypeVersion="12" ma:contentTypeDescription="Create a new document." ma:contentTypeScope="" ma:versionID="aa7e390d3e82ddb3644840f9624d7b5a">
  <xsd:schema xmlns:xsd="http://www.w3.org/2001/XMLSchema" xmlns:xs="http://www.w3.org/2001/XMLSchema" xmlns:p="http://schemas.microsoft.com/office/2006/metadata/properties" xmlns:ns2="4b9cefb2-4d71-4b11-94a3-6c0ab18eb7b8" xmlns:ns3="5dfbe43d-dd4e-4515-ad2a-90e11765465a" targetNamespace="http://schemas.microsoft.com/office/2006/metadata/properties" ma:root="true" ma:fieldsID="390bc1c440ab50dabe70d0e44e6d8b03" ns2:_="" ns3:_="">
    <xsd:import namespace="4b9cefb2-4d71-4b11-94a3-6c0ab18eb7b8"/>
    <xsd:import namespace="5dfbe43d-dd4e-4515-ad2a-90e11765465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9cefb2-4d71-4b11-94a3-6c0ab18eb7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fbe43d-dd4e-4515-ad2a-90e11765465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C07658F-0E6C-43AD-8E9A-81608D71D7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9cefb2-4d71-4b11-94a3-6c0ab18eb7b8"/>
    <ds:schemaRef ds:uri="5dfbe43d-dd4e-4515-ad2a-90e1176546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93EE21-B325-400F-916B-6B5912780DD8}">
  <ds:schemaRefs>
    <ds:schemaRef ds:uri="http://www.w3.org/XML/1998/namespace"/>
    <ds:schemaRef ds:uri="http://purl.org/dc/terms/"/>
    <ds:schemaRef ds:uri="http://purl.org/dc/elements/1.1/"/>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5dfbe43d-dd4e-4515-ad2a-90e11765465a"/>
    <ds:schemaRef ds:uri="4b9cefb2-4d71-4b11-94a3-6c0ab18eb7b8"/>
    <ds:schemaRef ds:uri="http://schemas.microsoft.com/office/2006/metadata/properties"/>
  </ds:schemaRefs>
</ds:datastoreItem>
</file>

<file path=customXml/itemProps3.xml><?xml version="1.0" encoding="utf-8"?>
<ds:datastoreItem xmlns:ds="http://schemas.openxmlformats.org/officeDocument/2006/customXml" ds:itemID="{5BE89CC0-E2D1-4399-962E-91DD1C8D5D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9</vt:i4>
      </vt:variant>
    </vt:vector>
  </HeadingPairs>
  <TitlesOfParts>
    <vt:vector size="15" baseType="lpstr">
      <vt:lpstr>Resumo B</vt:lpstr>
      <vt:lpstr>B-I</vt:lpstr>
      <vt:lpstr>B-II</vt:lpstr>
      <vt:lpstr>B-III</vt:lpstr>
      <vt:lpstr>B-IV Equipamentos</vt:lpstr>
      <vt:lpstr>Uniformes</vt:lpstr>
      <vt:lpstr>'B-I'!Area_de_impressao</vt:lpstr>
      <vt:lpstr>'B-II'!Area_de_impressao</vt:lpstr>
      <vt:lpstr>'B-III'!Area_de_impressao</vt:lpstr>
      <vt:lpstr>'B-IV Equipamentos'!Area_de_impressao</vt:lpstr>
      <vt:lpstr>'Resumo B'!Area_de_impressao</vt:lpstr>
      <vt:lpstr>Uniformes!Area_de_impressao</vt:lpstr>
      <vt:lpstr>'B-I'!Titulos_de_impressao</vt:lpstr>
      <vt:lpstr>'B-II'!Titulos_de_impressao</vt:lpstr>
      <vt:lpstr>'B-III'!Titulos_de_impressao</vt:lpstr>
    </vt:vector>
  </TitlesOfParts>
  <Manager/>
  <Company>TRE - MG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Gilmar Macena Pereira</dc:creator>
  <cp:keywords/>
  <dc:description/>
  <cp:lastModifiedBy>Mário Antônio de Barros Filho</cp:lastModifiedBy>
  <cp:revision/>
  <dcterms:created xsi:type="dcterms:W3CDTF">2021-02-04T13:37:21Z</dcterms:created>
  <dcterms:modified xsi:type="dcterms:W3CDTF">2025-12-17T21:28:26Z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0x0101005CB4B572B00E53458A4693F93C8586BB</vt:lpwstr>
  </property>
  <property fmtid="{D5CDD505-2E9C-101B-9397-08002B2CF9AE}" pid="3" name="Order">
    <vt:r8>7300</vt:r8>
  </property>
  <property fmtid="{D5CDD505-2E9C-101B-9397-08002B2CF9AE}" pid="4" name="_ExtendedDescription">
    <vt:lpwstr/>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ies>
</file>